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ăm 2017\Công đoàn\Dự toán 2017\"/>
    </mc:Choice>
  </mc:AlternateContent>
  <bookViews>
    <workbookView xWindow="0" yWindow="0" windowWidth="16392" windowHeight="5280" firstSheet="1" activeTab="3"/>
  </bookViews>
  <sheets>
    <sheet name="SỐ LIỆU THAM KHẢO" sheetId="51" r:id="rId1"/>
    <sheet name="LđlđQ10" sheetId="53" r:id="rId2"/>
    <sheet name="kp cấp phát Q12017" sheetId="52" r:id="rId3"/>
    <sheet name="dự toán 2017" sheetId="49" r:id="rId4"/>
  </sheets>
  <externalReferences>
    <externalReference r:id="rId5"/>
    <externalReference r:id="rId6"/>
    <externalReference r:id="rId7"/>
  </externalReferences>
  <definedNames>
    <definedName name="_xlnm.Print_Titles" localSheetId="3">'dự toán 2017'!$4:$5</definedName>
  </definedNames>
  <calcPr calcId="152511"/>
</workbook>
</file>

<file path=xl/calcChain.xml><?xml version="1.0" encoding="utf-8"?>
<calcChain xmlns="http://schemas.openxmlformats.org/spreadsheetml/2006/main">
  <c r="G8" i="49" l="1"/>
  <c r="G9" i="49"/>
  <c r="G10" i="49"/>
  <c r="G11" i="49"/>
  <c r="G12" i="49"/>
  <c r="G13" i="49"/>
  <c r="G14" i="49"/>
  <c r="G15" i="49"/>
  <c r="G16" i="49"/>
  <c r="G17" i="49"/>
  <c r="G18" i="49"/>
  <c r="G19" i="49"/>
  <c r="G20" i="49"/>
  <c r="G21" i="49"/>
  <c r="G22" i="49"/>
  <c r="G23" i="49"/>
  <c r="G24" i="49"/>
  <c r="G25" i="49"/>
  <c r="G26" i="49"/>
  <c r="G27" i="49"/>
  <c r="G28" i="49"/>
  <c r="G29" i="49"/>
  <c r="G30" i="49"/>
  <c r="G31" i="49"/>
  <c r="G32" i="49"/>
  <c r="G33" i="49"/>
  <c r="G34" i="49"/>
  <c r="G35" i="49"/>
  <c r="G36" i="49"/>
  <c r="G37" i="49"/>
  <c r="G38" i="49"/>
  <c r="G39" i="49"/>
  <c r="G40" i="49"/>
  <c r="G41" i="49"/>
  <c r="G42" i="49"/>
  <c r="G43" i="49"/>
  <c r="G44" i="49"/>
  <c r="G45" i="49"/>
  <c r="G46" i="49"/>
  <c r="G47" i="49"/>
  <c r="G48" i="49"/>
  <c r="G49" i="49"/>
  <c r="G50" i="49"/>
  <c r="G51" i="49"/>
  <c r="G52" i="49"/>
  <c r="G7" i="49"/>
  <c r="D10" i="49"/>
  <c r="D11" i="49"/>
  <c r="D12" i="49"/>
  <c r="E12" i="49" s="1"/>
  <c r="F12" i="49" s="1"/>
  <c r="D13" i="49"/>
  <c r="D14" i="49"/>
  <c r="D15" i="49"/>
  <c r="D16" i="49"/>
  <c r="E16" i="49" s="1"/>
  <c r="F16" i="49" s="1"/>
  <c r="D17" i="49"/>
  <c r="D18" i="49"/>
  <c r="D19" i="49"/>
  <c r="D20" i="49"/>
  <c r="E20" i="49" s="1"/>
  <c r="F20" i="49" s="1"/>
  <c r="D21" i="49"/>
  <c r="D22" i="49"/>
  <c r="D23" i="49"/>
  <c r="D24" i="49"/>
  <c r="E24" i="49" s="1"/>
  <c r="F24" i="49" s="1"/>
  <c r="D25" i="49"/>
  <c r="D26" i="49"/>
  <c r="D27" i="49"/>
  <c r="D28" i="49"/>
  <c r="E28" i="49" s="1"/>
  <c r="F28" i="49" s="1"/>
  <c r="D29" i="49"/>
  <c r="D30" i="49"/>
  <c r="D31" i="49"/>
  <c r="D32" i="49"/>
  <c r="E32" i="49" s="1"/>
  <c r="F32" i="49" s="1"/>
  <c r="D33" i="49"/>
  <c r="D34" i="49"/>
  <c r="D35" i="49"/>
  <c r="D36" i="49"/>
  <c r="E36" i="49" s="1"/>
  <c r="F36" i="49" s="1"/>
  <c r="D37" i="49"/>
  <c r="D38" i="49"/>
  <c r="D39" i="49"/>
  <c r="D40" i="49"/>
  <c r="E40" i="49" s="1"/>
  <c r="F40" i="49" s="1"/>
  <c r="D41" i="49"/>
  <c r="D42" i="49"/>
  <c r="D43" i="49"/>
  <c r="D44" i="49"/>
  <c r="E44" i="49" s="1"/>
  <c r="F44" i="49" s="1"/>
  <c r="D45" i="49"/>
  <c r="D46" i="49"/>
  <c r="D47" i="49"/>
  <c r="D48" i="49"/>
  <c r="E48" i="49" s="1"/>
  <c r="F48" i="49" s="1"/>
  <c r="D49" i="49"/>
  <c r="D50" i="49"/>
  <c r="D51" i="49"/>
  <c r="D52" i="49"/>
  <c r="H52" i="49" s="1"/>
  <c r="I52" i="49" s="1"/>
  <c r="C39" i="52"/>
  <c r="D8" i="49"/>
  <c r="E170" i="53"/>
  <c r="C170" i="53"/>
  <c r="F170" i="53" s="1"/>
  <c r="E168" i="53"/>
  <c r="D168" i="53"/>
  <c r="C168" i="53"/>
  <c r="F168" i="53" s="1"/>
  <c r="E166" i="53"/>
  <c r="D166" i="53"/>
  <c r="C166" i="53"/>
  <c r="F166" i="53" s="1"/>
  <c r="E162" i="53"/>
  <c r="D162" i="53"/>
  <c r="C162" i="53"/>
  <c r="F162" i="53" s="1"/>
  <c r="E158" i="53"/>
  <c r="D158" i="53"/>
  <c r="C158" i="53"/>
  <c r="F158" i="53" s="1"/>
  <c r="E156" i="53"/>
  <c r="D156" i="53"/>
  <c r="C156" i="53"/>
  <c r="F156" i="53" s="1"/>
  <c r="E153" i="53"/>
  <c r="D153" i="53"/>
  <c r="C153" i="53"/>
  <c r="F153" i="53" s="1"/>
  <c r="E151" i="53"/>
  <c r="D151" i="53"/>
  <c r="C151" i="53"/>
  <c r="F151" i="53" s="1"/>
  <c r="E148" i="53"/>
  <c r="D148" i="53"/>
  <c r="C148" i="53"/>
  <c r="F148" i="53" s="1"/>
  <c r="E142" i="53"/>
  <c r="D142" i="53"/>
  <c r="C142" i="53"/>
  <c r="F142" i="53" s="1"/>
  <c r="F140" i="53"/>
  <c r="E137" i="53"/>
  <c r="D137" i="53"/>
  <c r="F137" i="53" s="1"/>
  <c r="C137" i="53"/>
  <c r="F136" i="53"/>
  <c r="E132" i="53"/>
  <c r="F132" i="53" s="1"/>
  <c r="D132" i="53"/>
  <c r="C132" i="53"/>
  <c r="F130" i="53"/>
  <c r="F128" i="53"/>
  <c r="E128" i="53"/>
  <c r="D128" i="53"/>
  <c r="C128" i="53"/>
  <c r="F125" i="53"/>
  <c r="E125" i="53"/>
  <c r="D125" i="53"/>
  <c r="C125" i="53"/>
  <c r="F124" i="53"/>
  <c r="E122" i="53"/>
  <c r="D122" i="53"/>
  <c r="C122" i="53"/>
  <c r="F122" i="53" s="1"/>
  <c r="E120" i="53"/>
  <c r="D120" i="53"/>
  <c r="C120" i="53"/>
  <c r="F120" i="53" s="1"/>
  <c r="E117" i="53"/>
  <c r="D117" i="53"/>
  <c r="C117" i="53"/>
  <c r="F117" i="53" s="1"/>
  <c r="F116" i="53"/>
  <c r="E113" i="53"/>
  <c r="D113" i="53"/>
  <c r="F113" i="53" s="1"/>
  <c r="C113" i="53"/>
  <c r="F112" i="53"/>
  <c r="E110" i="53"/>
  <c r="F110" i="53" s="1"/>
  <c r="D110" i="53"/>
  <c r="C110" i="53"/>
  <c r="E108" i="53"/>
  <c r="F108" i="53" s="1"/>
  <c r="D108" i="53"/>
  <c r="C108" i="53"/>
  <c r="F107" i="53"/>
  <c r="F104" i="53"/>
  <c r="E104" i="53"/>
  <c r="D104" i="53"/>
  <c r="C104" i="53"/>
  <c r="F101" i="53"/>
  <c r="E101" i="53"/>
  <c r="D101" i="53"/>
  <c r="C101" i="53"/>
  <c r="F98" i="53"/>
  <c r="E98" i="53"/>
  <c r="D98" i="53"/>
  <c r="C98" i="53"/>
  <c r="F97" i="53"/>
  <c r="F96" i="53"/>
  <c r="F95" i="53"/>
  <c r="E93" i="53"/>
  <c r="F93" i="53" s="1"/>
  <c r="D93" i="53"/>
  <c r="C93" i="53"/>
  <c r="F92" i="53"/>
  <c r="F91" i="53"/>
  <c r="E89" i="53"/>
  <c r="D89" i="53"/>
  <c r="C89" i="53"/>
  <c r="F89" i="53" s="1"/>
  <c r="E86" i="53"/>
  <c r="D86" i="53"/>
  <c r="C86" i="53"/>
  <c r="F86" i="53" s="1"/>
  <c r="E81" i="53"/>
  <c r="D81" i="53"/>
  <c r="C81" i="53"/>
  <c r="F81" i="53" s="1"/>
  <c r="F80" i="53"/>
  <c r="E78" i="53"/>
  <c r="D78" i="53"/>
  <c r="C78" i="53"/>
  <c r="F78" i="53" s="1"/>
  <c r="E76" i="53"/>
  <c r="D76" i="53"/>
  <c r="C76" i="53"/>
  <c r="F76" i="53" s="1"/>
  <c r="E74" i="53"/>
  <c r="D74" i="53"/>
  <c r="C74" i="53"/>
  <c r="F74" i="53" s="1"/>
  <c r="E71" i="53"/>
  <c r="D71" i="53"/>
  <c r="C71" i="53"/>
  <c r="F71" i="53" s="1"/>
  <c r="E67" i="53"/>
  <c r="D67" i="53"/>
  <c r="C67" i="53"/>
  <c r="F67" i="53" s="1"/>
  <c r="F66" i="53"/>
  <c r="E64" i="53"/>
  <c r="F64" i="53" s="1"/>
  <c r="D64" i="53"/>
  <c r="C64" i="53"/>
  <c r="F63" i="53"/>
  <c r="F61" i="53"/>
  <c r="E61" i="53"/>
  <c r="D61" i="53"/>
  <c r="C61" i="53"/>
  <c r="F60" i="53"/>
  <c r="F59" i="53"/>
  <c r="F58" i="53"/>
  <c r="E55" i="53"/>
  <c r="F55" i="53" s="1"/>
  <c r="D55" i="53"/>
  <c r="C55" i="53"/>
  <c r="F54" i="53"/>
  <c r="F53" i="53"/>
  <c r="E51" i="53"/>
  <c r="D51" i="53"/>
  <c r="C51" i="53"/>
  <c r="F51" i="53" s="1"/>
  <c r="E48" i="53"/>
  <c r="D48" i="53"/>
  <c r="C48" i="53"/>
  <c r="F48" i="53" s="1"/>
  <c r="F47" i="53"/>
  <c r="F46" i="53"/>
  <c r="F45" i="53"/>
  <c r="F43" i="53"/>
  <c r="E43" i="53"/>
  <c r="D43" i="53"/>
  <c r="C43" i="53"/>
  <c r="F42" i="53"/>
  <c r="E40" i="53"/>
  <c r="D40" i="53"/>
  <c r="C40" i="53"/>
  <c r="F40" i="53" s="1"/>
  <c r="E37" i="53"/>
  <c r="D37" i="53"/>
  <c r="C37" i="53"/>
  <c r="F37" i="53" s="1"/>
  <c r="E34" i="53"/>
  <c r="D34" i="53"/>
  <c r="C34" i="53"/>
  <c r="F34" i="53" s="1"/>
  <c r="E30" i="53"/>
  <c r="D30" i="53"/>
  <c r="C30" i="53"/>
  <c r="F30" i="53" s="1"/>
  <c r="E26" i="53"/>
  <c r="D26" i="53"/>
  <c r="C26" i="53"/>
  <c r="F26" i="53" s="1"/>
  <c r="E21" i="53"/>
  <c r="D21" i="53"/>
  <c r="C21" i="53"/>
  <c r="F21" i="53" s="1"/>
  <c r="E18" i="53"/>
  <c r="F18" i="53" s="1"/>
  <c r="E15" i="53"/>
  <c r="F15" i="53" s="1"/>
  <c r="D15" i="53"/>
  <c r="C15" i="53"/>
  <c r="E11" i="53"/>
  <c r="D11" i="53"/>
  <c r="D10" i="53" s="1"/>
  <c r="C11" i="53"/>
  <c r="C10" i="53" s="1"/>
  <c r="G10" i="53" s="1"/>
  <c r="E10" i="53"/>
  <c r="D7" i="49"/>
  <c r="K53" i="49"/>
  <c r="J53" i="49"/>
  <c r="F13" i="49"/>
  <c r="F17" i="49"/>
  <c r="F7" i="49"/>
  <c r="E9" i="49"/>
  <c r="F9" i="49" s="1"/>
  <c r="E10" i="49"/>
  <c r="F10" i="49" s="1"/>
  <c r="E11" i="49"/>
  <c r="F11" i="49" s="1"/>
  <c r="E13" i="49"/>
  <c r="E14" i="49"/>
  <c r="F14" i="49" s="1"/>
  <c r="E15" i="49"/>
  <c r="F15" i="49" s="1"/>
  <c r="E17" i="49"/>
  <c r="E18" i="49"/>
  <c r="F18" i="49" s="1"/>
  <c r="E19" i="49"/>
  <c r="F19" i="49" s="1"/>
  <c r="E21" i="49"/>
  <c r="F21" i="49" s="1"/>
  <c r="E22" i="49"/>
  <c r="F22" i="49" s="1"/>
  <c r="E23" i="49"/>
  <c r="F23" i="49" s="1"/>
  <c r="E25" i="49"/>
  <c r="F25" i="49" s="1"/>
  <c r="E26" i="49"/>
  <c r="F26" i="49" s="1"/>
  <c r="E27" i="49"/>
  <c r="F27" i="49" s="1"/>
  <c r="E29" i="49"/>
  <c r="F29" i="49" s="1"/>
  <c r="E30" i="49"/>
  <c r="F30" i="49" s="1"/>
  <c r="E31" i="49"/>
  <c r="F31" i="49" s="1"/>
  <c r="E33" i="49"/>
  <c r="F33" i="49" s="1"/>
  <c r="E34" i="49"/>
  <c r="F34" i="49" s="1"/>
  <c r="E35" i="49"/>
  <c r="F35" i="49" s="1"/>
  <c r="E37" i="49"/>
  <c r="F37" i="49" s="1"/>
  <c r="E38" i="49"/>
  <c r="F38" i="49" s="1"/>
  <c r="E39" i="49"/>
  <c r="F39" i="49" s="1"/>
  <c r="E41" i="49"/>
  <c r="F41" i="49" s="1"/>
  <c r="E42" i="49"/>
  <c r="F42" i="49" s="1"/>
  <c r="E43" i="49"/>
  <c r="F43" i="49" s="1"/>
  <c r="E45" i="49"/>
  <c r="F45" i="49" s="1"/>
  <c r="E46" i="49"/>
  <c r="F46" i="49" s="1"/>
  <c r="E47" i="49"/>
  <c r="F47" i="49" s="1"/>
  <c r="E49" i="49"/>
  <c r="F49" i="49" s="1"/>
  <c r="E50" i="49"/>
  <c r="F50" i="49" s="1"/>
  <c r="E51" i="49"/>
  <c r="F51" i="49" s="1"/>
  <c r="E8" i="49"/>
  <c r="F8" i="49" s="1"/>
  <c r="I50" i="49"/>
  <c r="H50" i="49"/>
  <c r="H51" i="49"/>
  <c r="I51" i="49" s="1"/>
  <c r="H9" i="49"/>
  <c r="I9" i="49" s="1"/>
  <c r="H10" i="49"/>
  <c r="I10" i="49" s="1"/>
  <c r="H11" i="49"/>
  <c r="I11" i="49" s="1"/>
  <c r="H13" i="49"/>
  <c r="I13" i="49" s="1"/>
  <c r="H14" i="49"/>
  <c r="I14" i="49" s="1"/>
  <c r="H15" i="49"/>
  <c r="I15" i="49" s="1"/>
  <c r="H17" i="49"/>
  <c r="I17" i="49" s="1"/>
  <c r="H18" i="49"/>
  <c r="I18" i="49" s="1"/>
  <c r="H19" i="49"/>
  <c r="I19" i="49" s="1"/>
  <c r="H21" i="49"/>
  <c r="I21" i="49" s="1"/>
  <c r="H22" i="49"/>
  <c r="I22" i="49" s="1"/>
  <c r="H23" i="49"/>
  <c r="I23" i="49" s="1"/>
  <c r="H25" i="49"/>
  <c r="I25" i="49" s="1"/>
  <c r="H26" i="49"/>
  <c r="I26" i="49" s="1"/>
  <c r="H27" i="49"/>
  <c r="I27" i="49" s="1"/>
  <c r="H29" i="49"/>
  <c r="I29" i="49" s="1"/>
  <c r="H30" i="49"/>
  <c r="I30" i="49" s="1"/>
  <c r="H31" i="49"/>
  <c r="I31" i="49" s="1"/>
  <c r="H33" i="49"/>
  <c r="I33" i="49" s="1"/>
  <c r="H34" i="49"/>
  <c r="I34" i="49" s="1"/>
  <c r="H35" i="49"/>
  <c r="I35" i="49" s="1"/>
  <c r="H37" i="49"/>
  <c r="I37" i="49" s="1"/>
  <c r="H38" i="49"/>
  <c r="I38" i="49" s="1"/>
  <c r="H39" i="49"/>
  <c r="I39" i="49" s="1"/>
  <c r="H41" i="49"/>
  <c r="I41" i="49" s="1"/>
  <c r="H42" i="49"/>
  <c r="I42" i="49" s="1"/>
  <c r="H43" i="49"/>
  <c r="I43" i="49" s="1"/>
  <c r="H45" i="49"/>
  <c r="I45" i="49" s="1"/>
  <c r="H46" i="49"/>
  <c r="I46" i="49" s="1"/>
  <c r="H47" i="49"/>
  <c r="I47" i="49" s="1"/>
  <c r="H49" i="49"/>
  <c r="I49" i="49" s="1"/>
  <c r="H8" i="49"/>
  <c r="I8" i="49" s="1"/>
  <c r="H7" i="49"/>
  <c r="I7" i="49" s="1"/>
  <c r="E7" i="49"/>
  <c r="F54" i="52"/>
  <c r="C54" i="52"/>
  <c r="D54" i="52" s="1"/>
  <c r="J54" i="52" s="1"/>
  <c r="F53" i="52"/>
  <c r="C53" i="52"/>
  <c r="D53" i="52" s="1"/>
  <c r="J53" i="52" s="1"/>
  <c r="F52" i="52"/>
  <c r="C52" i="52"/>
  <c r="D52" i="52" s="1"/>
  <c r="J52" i="52" s="1"/>
  <c r="F51" i="52"/>
  <c r="C51" i="52"/>
  <c r="D51" i="52" s="1"/>
  <c r="J51" i="52" s="1"/>
  <c r="C50" i="52"/>
  <c r="F50" i="52" s="1"/>
  <c r="C49" i="52"/>
  <c r="F49" i="52" s="1"/>
  <c r="C48" i="52"/>
  <c r="F48" i="52" s="1"/>
  <c r="C47" i="52"/>
  <c r="F47" i="52" s="1"/>
  <c r="C46" i="52"/>
  <c r="F46" i="52" s="1"/>
  <c r="C45" i="52"/>
  <c r="F45" i="52" s="1"/>
  <c r="C44" i="52"/>
  <c r="F44" i="52" s="1"/>
  <c r="C43" i="52"/>
  <c r="F43" i="52" s="1"/>
  <c r="C42" i="52"/>
  <c r="F42" i="52" s="1"/>
  <c r="C41" i="52"/>
  <c r="F41" i="52" s="1"/>
  <c r="C40" i="52"/>
  <c r="F40" i="52" s="1"/>
  <c r="F39" i="52"/>
  <c r="C38" i="52"/>
  <c r="C37" i="52"/>
  <c r="C36" i="52"/>
  <c r="C35" i="52"/>
  <c r="C34" i="52"/>
  <c r="C33" i="52"/>
  <c r="C32" i="52"/>
  <c r="C31" i="52"/>
  <c r="C30" i="52"/>
  <c r="C29" i="52"/>
  <c r="C28" i="52"/>
  <c r="C27" i="52"/>
  <c r="C26" i="52"/>
  <c r="C25" i="52"/>
  <c r="C24" i="52"/>
  <c r="C23" i="52"/>
  <c r="C22" i="52"/>
  <c r="C21" i="52"/>
  <c r="C20" i="52"/>
  <c r="C19" i="52"/>
  <c r="C18" i="52"/>
  <c r="C17" i="52"/>
  <c r="C16" i="52"/>
  <c r="C15" i="52"/>
  <c r="C14" i="52"/>
  <c r="C13" i="52"/>
  <c r="F12" i="52"/>
  <c r="C12" i="52"/>
  <c r="D12" i="52" s="1"/>
  <c r="C11" i="52"/>
  <c r="D11" i="52" s="1"/>
  <c r="F10" i="52"/>
  <c r="C10" i="52"/>
  <c r="D10" i="52" s="1"/>
  <c r="C9" i="52"/>
  <c r="F9" i="52" s="1"/>
  <c r="I8" i="52"/>
  <c r="H8" i="52"/>
  <c r="E8" i="52"/>
  <c r="H40" i="49" l="1"/>
  <c r="I40" i="49" s="1"/>
  <c r="H24" i="49"/>
  <c r="I24" i="49" s="1"/>
  <c r="E52" i="49"/>
  <c r="F52" i="49" s="1"/>
  <c r="F53" i="49" s="1"/>
  <c r="G53" i="49"/>
  <c r="H48" i="49"/>
  <c r="I48" i="49" s="1"/>
  <c r="H36" i="49"/>
  <c r="I36" i="49" s="1"/>
  <c r="H32" i="49"/>
  <c r="I32" i="49" s="1"/>
  <c r="H20" i="49"/>
  <c r="I20" i="49" s="1"/>
  <c r="H16" i="49"/>
  <c r="I16" i="49" s="1"/>
  <c r="H12" i="49"/>
  <c r="I12" i="49" s="1"/>
  <c r="I53" i="49" s="1"/>
  <c r="D53" i="49"/>
  <c r="H44" i="49"/>
  <c r="I44" i="49" s="1"/>
  <c r="H28" i="49"/>
  <c r="I28" i="49" s="1"/>
  <c r="I10" i="53"/>
  <c r="I12" i="53" s="1"/>
  <c r="I11" i="53"/>
  <c r="F11" i="53"/>
  <c r="F10" i="53" s="1"/>
  <c r="H53" i="49"/>
  <c r="F16" i="52"/>
  <c r="D16" i="52"/>
  <c r="J16" i="52" s="1"/>
  <c r="F20" i="52"/>
  <c r="D20" i="52"/>
  <c r="J20" i="52" s="1"/>
  <c r="F28" i="52"/>
  <c r="D28" i="52"/>
  <c r="J28" i="52" s="1"/>
  <c r="F32" i="52"/>
  <c r="D32" i="52"/>
  <c r="J32" i="52" s="1"/>
  <c r="F36" i="52"/>
  <c r="D36" i="52"/>
  <c r="J36" i="52" s="1"/>
  <c r="F17" i="52"/>
  <c r="D17" i="52"/>
  <c r="J17" i="52" s="1"/>
  <c r="F21" i="52"/>
  <c r="D21" i="52"/>
  <c r="F25" i="52"/>
  <c r="D25" i="52"/>
  <c r="J25" i="52" s="1"/>
  <c r="F29" i="52"/>
  <c r="D29" i="52"/>
  <c r="F37" i="52"/>
  <c r="D37" i="52"/>
  <c r="J37" i="52" s="1"/>
  <c r="F11" i="52"/>
  <c r="F8" i="52" s="1"/>
  <c r="F14" i="52"/>
  <c r="D14" i="52"/>
  <c r="J14" i="52" s="1"/>
  <c r="F18" i="52"/>
  <c r="D18" i="52"/>
  <c r="J18" i="52" s="1"/>
  <c r="F22" i="52"/>
  <c r="D22" i="52"/>
  <c r="J22" i="52" s="1"/>
  <c r="F26" i="52"/>
  <c r="D26" i="52"/>
  <c r="J26" i="52" s="1"/>
  <c r="F30" i="52"/>
  <c r="D30" i="52"/>
  <c r="J30" i="52" s="1"/>
  <c r="F34" i="52"/>
  <c r="D34" i="52"/>
  <c r="J34" i="52" s="1"/>
  <c r="F38" i="52"/>
  <c r="D38" i="52"/>
  <c r="J38" i="52" s="1"/>
  <c r="J10" i="52"/>
  <c r="J12" i="52"/>
  <c r="F15" i="52"/>
  <c r="D15" i="52"/>
  <c r="J15" i="52" s="1"/>
  <c r="F19" i="52"/>
  <c r="D19" i="52"/>
  <c r="J19" i="52" s="1"/>
  <c r="F23" i="52"/>
  <c r="D23" i="52"/>
  <c r="J23" i="52" s="1"/>
  <c r="F27" i="52"/>
  <c r="D27" i="52"/>
  <c r="J27" i="52" s="1"/>
  <c r="F31" i="52"/>
  <c r="D31" i="52"/>
  <c r="J31" i="52" s="1"/>
  <c r="F35" i="52"/>
  <c r="D35" i="52"/>
  <c r="J35" i="52" s="1"/>
  <c r="F24" i="52"/>
  <c r="D24" i="52"/>
  <c r="J24" i="52" s="1"/>
  <c r="D9" i="52"/>
  <c r="C8" i="52"/>
  <c r="F13" i="52"/>
  <c r="D13" i="52"/>
  <c r="J13" i="52" s="1"/>
  <c r="F33" i="52"/>
  <c r="D33" i="52"/>
  <c r="J33" i="52" s="1"/>
  <c r="D39" i="52"/>
  <c r="J39" i="52" s="1"/>
  <c r="D40" i="52"/>
  <c r="J40" i="52" s="1"/>
  <c r="D41" i="52"/>
  <c r="J41" i="52" s="1"/>
  <c r="D42" i="52"/>
  <c r="J42" i="52" s="1"/>
  <c r="D43" i="52"/>
  <c r="J43" i="52" s="1"/>
  <c r="D44" i="52"/>
  <c r="J44" i="52" s="1"/>
  <c r="D45" i="52"/>
  <c r="J45" i="52" s="1"/>
  <c r="D46" i="52"/>
  <c r="J46" i="52" s="1"/>
  <c r="D47" i="52"/>
  <c r="J47" i="52" s="1"/>
  <c r="D48" i="52"/>
  <c r="J48" i="52" s="1"/>
  <c r="D49" i="52"/>
  <c r="J49" i="52" s="1"/>
  <c r="D50" i="52"/>
  <c r="J50" i="52" s="1"/>
  <c r="E53" i="49" l="1"/>
  <c r="J9" i="52"/>
  <c r="D8" i="52"/>
  <c r="J29" i="52"/>
  <c r="J21" i="52"/>
  <c r="J11" i="52"/>
  <c r="J8" i="52" l="1"/>
  <c r="L55" i="51" l="1"/>
  <c r="F55" i="51"/>
  <c r="N55" i="51" s="1"/>
  <c r="E55" i="51"/>
  <c r="D55" i="51"/>
  <c r="C55" i="51"/>
  <c r="I55" i="51" s="1"/>
  <c r="L54" i="51"/>
  <c r="F54" i="51"/>
  <c r="N54" i="51" s="1"/>
  <c r="E54" i="51"/>
  <c r="D54" i="51"/>
  <c r="C54" i="51"/>
  <c r="I54" i="51" s="1"/>
  <c r="L53" i="51"/>
  <c r="F53" i="51"/>
  <c r="N53" i="51" s="1"/>
  <c r="E53" i="51"/>
  <c r="D53" i="51"/>
  <c r="C53" i="51"/>
  <c r="I53" i="51" s="1"/>
  <c r="L52" i="51"/>
  <c r="F52" i="51"/>
  <c r="N52" i="51" s="1"/>
  <c r="E52" i="51"/>
  <c r="D52" i="51"/>
  <c r="C52" i="51"/>
  <c r="I52" i="51" s="1"/>
  <c r="L51" i="51"/>
  <c r="F51" i="51"/>
  <c r="N51" i="51" s="1"/>
  <c r="E51" i="51"/>
  <c r="D51" i="51"/>
  <c r="C51" i="51"/>
  <c r="I51" i="51" s="1"/>
  <c r="L50" i="51"/>
  <c r="F50" i="51"/>
  <c r="N50" i="51" s="1"/>
  <c r="E50" i="51"/>
  <c r="D50" i="51"/>
  <c r="C50" i="51"/>
  <c r="I50" i="51" s="1"/>
  <c r="L49" i="51"/>
  <c r="F49" i="51"/>
  <c r="N49" i="51" s="1"/>
  <c r="E49" i="51"/>
  <c r="D49" i="51"/>
  <c r="C49" i="51"/>
  <c r="I49" i="51" s="1"/>
  <c r="L48" i="51"/>
  <c r="F48" i="51"/>
  <c r="N48" i="51" s="1"/>
  <c r="E48" i="51"/>
  <c r="D48" i="51"/>
  <c r="C48" i="51"/>
  <c r="I48" i="51" s="1"/>
  <c r="L47" i="51"/>
  <c r="F47" i="51"/>
  <c r="N47" i="51" s="1"/>
  <c r="E47" i="51"/>
  <c r="D47" i="51"/>
  <c r="C47" i="51"/>
  <c r="I47" i="51" s="1"/>
  <c r="L46" i="51"/>
  <c r="F46" i="51"/>
  <c r="N46" i="51" s="1"/>
  <c r="E46" i="51"/>
  <c r="D46" i="51"/>
  <c r="C46" i="51"/>
  <c r="I46" i="51" s="1"/>
  <c r="L45" i="51"/>
  <c r="F45" i="51"/>
  <c r="N45" i="51" s="1"/>
  <c r="E45" i="51"/>
  <c r="D45" i="51"/>
  <c r="C45" i="51"/>
  <c r="I45" i="51" s="1"/>
  <c r="L44" i="51"/>
  <c r="F44" i="51"/>
  <c r="N44" i="51" s="1"/>
  <c r="E44" i="51"/>
  <c r="D44" i="51"/>
  <c r="H44" i="51" s="1"/>
  <c r="J44" i="51" s="1"/>
  <c r="M44" i="51" s="1"/>
  <c r="O44" i="51" s="1"/>
  <c r="C44" i="51"/>
  <c r="I44" i="51" s="1"/>
  <c r="L43" i="51"/>
  <c r="F43" i="51"/>
  <c r="N43" i="51" s="1"/>
  <c r="E43" i="51"/>
  <c r="D43" i="51"/>
  <c r="C43" i="51"/>
  <c r="I43" i="51" s="1"/>
  <c r="L42" i="51"/>
  <c r="F42" i="51"/>
  <c r="N42" i="51" s="1"/>
  <c r="E42" i="51"/>
  <c r="D42" i="51"/>
  <c r="C42" i="51"/>
  <c r="I42" i="51" s="1"/>
  <c r="L41" i="51"/>
  <c r="F41" i="51"/>
  <c r="N41" i="51" s="1"/>
  <c r="E41" i="51"/>
  <c r="D41" i="51"/>
  <c r="C41" i="51"/>
  <c r="I41" i="51" s="1"/>
  <c r="L40" i="51"/>
  <c r="F40" i="51"/>
  <c r="N40" i="51" s="1"/>
  <c r="E40" i="51"/>
  <c r="D40" i="51"/>
  <c r="H40" i="51" s="1"/>
  <c r="C40" i="51"/>
  <c r="I40" i="51" s="1"/>
  <c r="L39" i="51"/>
  <c r="F39" i="51"/>
  <c r="N39" i="51" s="1"/>
  <c r="E39" i="51"/>
  <c r="D39" i="51"/>
  <c r="C39" i="51"/>
  <c r="I39" i="51" s="1"/>
  <c r="L38" i="51"/>
  <c r="F38" i="51"/>
  <c r="N38" i="51" s="1"/>
  <c r="E38" i="51"/>
  <c r="D38" i="51"/>
  <c r="C38" i="51"/>
  <c r="I38" i="51" s="1"/>
  <c r="L37" i="51"/>
  <c r="F37" i="51"/>
  <c r="N37" i="51" s="1"/>
  <c r="E37" i="51"/>
  <c r="D37" i="51"/>
  <c r="C37" i="51"/>
  <c r="I37" i="51" s="1"/>
  <c r="L36" i="51"/>
  <c r="F36" i="51"/>
  <c r="N36" i="51" s="1"/>
  <c r="E36" i="51"/>
  <c r="D36" i="51"/>
  <c r="C36" i="51"/>
  <c r="I36" i="51" s="1"/>
  <c r="L35" i="51"/>
  <c r="F35" i="51"/>
  <c r="N35" i="51" s="1"/>
  <c r="E35" i="51"/>
  <c r="D35" i="51"/>
  <c r="C35" i="51"/>
  <c r="I35" i="51" s="1"/>
  <c r="L34" i="51"/>
  <c r="F34" i="51"/>
  <c r="N34" i="51" s="1"/>
  <c r="E34" i="51"/>
  <c r="D34" i="51"/>
  <c r="C34" i="51"/>
  <c r="I34" i="51" s="1"/>
  <c r="L33" i="51"/>
  <c r="F33" i="51"/>
  <c r="N33" i="51" s="1"/>
  <c r="E33" i="51"/>
  <c r="D33" i="51"/>
  <c r="H33" i="51" s="1"/>
  <c r="J33" i="51" s="1"/>
  <c r="C33" i="51"/>
  <c r="I33" i="51" s="1"/>
  <c r="L32" i="51"/>
  <c r="F32" i="51"/>
  <c r="N32" i="51" s="1"/>
  <c r="E32" i="51"/>
  <c r="D32" i="51"/>
  <c r="C32" i="51"/>
  <c r="I32" i="51" s="1"/>
  <c r="L31" i="51"/>
  <c r="F31" i="51"/>
  <c r="N31" i="51" s="1"/>
  <c r="E31" i="51"/>
  <c r="D31" i="51"/>
  <c r="C31" i="51"/>
  <c r="I31" i="51" s="1"/>
  <c r="L30" i="51"/>
  <c r="F30" i="51"/>
  <c r="N30" i="51" s="1"/>
  <c r="E30" i="51"/>
  <c r="D30" i="51"/>
  <c r="C30" i="51"/>
  <c r="I30" i="51" s="1"/>
  <c r="L29" i="51"/>
  <c r="F29" i="51"/>
  <c r="N29" i="51" s="1"/>
  <c r="E29" i="51"/>
  <c r="D29" i="51"/>
  <c r="H29" i="51" s="1"/>
  <c r="J29" i="51" s="1"/>
  <c r="C29" i="51"/>
  <c r="I29" i="51" s="1"/>
  <c r="L28" i="51"/>
  <c r="F28" i="51"/>
  <c r="N28" i="51" s="1"/>
  <c r="E28" i="51"/>
  <c r="D28" i="51"/>
  <c r="C28" i="51"/>
  <c r="I28" i="51" s="1"/>
  <c r="L27" i="51"/>
  <c r="F27" i="51"/>
  <c r="N27" i="51" s="1"/>
  <c r="E27" i="51"/>
  <c r="D27" i="51"/>
  <c r="C27" i="51"/>
  <c r="I27" i="51" s="1"/>
  <c r="L26" i="51"/>
  <c r="F26" i="51"/>
  <c r="N26" i="51" s="1"/>
  <c r="E26" i="51"/>
  <c r="D26" i="51"/>
  <c r="C26" i="51"/>
  <c r="I26" i="51" s="1"/>
  <c r="L25" i="51"/>
  <c r="F25" i="51"/>
  <c r="N25" i="51" s="1"/>
  <c r="E25" i="51"/>
  <c r="D25" i="51"/>
  <c r="H25" i="51" s="1"/>
  <c r="J25" i="51" s="1"/>
  <c r="C25" i="51"/>
  <c r="I25" i="51" s="1"/>
  <c r="L24" i="51"/>
  <c r="F24" i="51"/>
  <c r="N24" i="51" s="1"/>
  <c r="E24" i="51"/>
  <c r="D24" i="51"/>
  <c r="C24" i="51"/>
  <c r="I24" i="51" s="1"/>
  <c r="L23" i="51"/>
  <c r="F23" i="51"/>
  <c r="N23" i="51" s="1"/>
  <c r="E23" i="51"/>
  <c r="D23" i="51"/>
  <c r="C23" i="51"/>
  <c r="I23" i="51" s="1"/>
  <c r="L22" i="51"/>
  <c r="F22" i="51"/>
  <c r="N22" i="51" s="1"/>
  <c r="E22" i="51"/>
  <c r="D22" i="51"/>
  <c r="C22" i="51"/>
  <c r="I22" i="51" s="1"/>
  <c r="L21" i="51"/>
  <c r="F21" i="51"/>
  <c r="N21" i="51" s="1"/>
  <c r="E21" i="51"/>
  <c r="D21" i="51"/>
  <c r="H21" i="51" s="1"/>
  <c r="J21" i="51" s="1"/>
  <c r="C21" i="51"/>
  <c r="I21" i="51" s="1"/>
  <c r="L20" i="51"/>
  <c r="F20" i="51"/>
  <c r="N20" i="51" s="1"/>
  <c r="E20" i="51"/>
  <c r="D20" i="51"/>
  <c r="C20" i="51"/>
  <c r="I20" i="51" s="1"/>
  <c r="L19" i="51"/>
  <c r="F19" i="51"/>
  <c r="N19" i="51" s="1"/>
  <c r="E19" i="51"/>
  <c r="D19" i="51"/>
  <c r="C19" i="51"/>
  <c r="I19" i="51" s="1"/>
  <c r="L18" i="51"/>
  <c r="F18" i="51"/>
  <c r="N18" i="51" s="1"/>
  <c r="E18" i="51"/>
  <c r="D18" i="51"/>
  <c r="C18" i="51"/>
  <c r="I18" i="51" s="1"/>
  <c r="L17" i="51"/>
  <c r="F17" i="51"/>
  <c r="N17" i="51" s="1"/>
  <c r="E17" i="51"/>
  <c r="D17" i="51"/>
  <c r="H17" i="51" s="1"/>
  <c r="J17" i="51" s="1"/>
  <c r="C17" i="51"/>
  <c r="I17" i="51" s="1"/>
  <c r="L16" i="51"/>
  <c r="F16" i="51"/>
  <c r="N16" i="51" s="1"/>
  <c r="E16" i="51"/>
  <c r="D16" i="51"/>
  <c r="C16" i="51"/>
  <c r="I16" i="51" s="1"/>
  <c r="L15" i="51"/>
  <c r="F15" i="51"/>
  <c r="N15" i="51" s="1"/>
  <c r="E15" i="51"/>
  <c r="D15" i="51"/>
  <c r="C15" i="51"/>
  <c r="I15" i="51" s="1"/>
  <c r="L14" i="51"/>
  <c r="F14" i="51"/>
  <c r="N14" i="51" s="1"/>
  <c r="E14" i="51"/>
  <c r="D14" i="51"/>
  <c r="C14" i="51"/>
  <c r="I14" i="51" s="1"/>
  <c r="L13" i="51"/>
  <c r="F13" i="51"/>
  <c r="N13" i="51" s="1"/>
  <c r="E13" i="51"/>
  <c r="D13" i="51"/>
  <c r="C13" i="51"/>
  <c r="L12" i="51"/>
  <c r="F12" i="51"/>
  <c r="N12" i="51" s="1"/>
  <c r="E12" i="51"/>
  <c r="D12" i="51"/>
  <c r="H12" i="51" s="1"/>
  <c r="C12" i="51"/>
  <c r="L11" i="51"/>
  <c r="F11" i="51"/>
  <c r="N11" i="51" s="1"/>
  <c r="E11" i="51"/>
  <c r="D11" i="51"/>
  <c r="C11" i="51"/>
  <c r="G11" i="51" s="1"/>
  <c r="L10" i="51"/>
  <c r="F10" i="51"/>
  <c r="F8" i="51" s="1"/>
  <c r="E10" i="51"/>
  <c r="D10" i="51"/>
  <c r="C10" i="51"/>
  <c r="N9" i="51"/>
  <c r="L9" i="51"/>
  <c r="F9" i="51"/>
  <c r="E9" i="51"/>
  <c r="E8" i="51" s="1"/>
  <c r="D9" i="51"/>
  <c r="C9" i="51"/>
  <c r="I9" i="51" s="1"/>
  <c r="K8" i="51"/>
  <c r="D8" i="51" l="1"/>
  <c r="H9" i="51"/>
  <c r="J9" i="51" s="1"/>
  <c r="M9" i="51" s="1"/>
  <c r="O9" i="51" s="1"/>
  <c r="N10" i="51"/>
  <c r="G12" i="51"/>
  <c r="I12" i="51"/>
  <c r="H13" i="51"/>
  <c r="N8" i="51"/>
  <c r="H16" i="51"/>
  <c r="J16" i="51" s="1"/>
  <c r="M16" i="51" s="1"/>
  <c r="O16" i="51" s="1"/>
  <c r="H20" i="51"/>
  <c r="H24" i="51"/>
  <c r="H28" i="51"/>
  <c r="H36" i="51"/>
  <c r="J36" i="51" s="1"/>
  <c r="M36" i="51" s="1"/>
  <c r="O36" i="51" s="1"/>
  <c r="J40" i="51"/>
  <c r="M40" i="51" s="1"/>
  <c r="O40" i="51" s="1"/>
  <c r="H49" i="51"/>
  <c r="J49" i="51" s="1"/>
  <c r="M49" i="51" s="1"/>
  <c r="O49" i="51" s="1"/>
  <c r="H53" i="51"/>
  <c r="J53" i="51" s="1"/>
  <c r="M53" i="51" s="1"/>
  <c r="O53" i="51" s="1"/>
  <c r="J12" i="51"/>
  <c r="M12" i="51" s="1"/>
  <c r="O12" i="51" s="1"/>
  <c r="G10" i="51"/>
  <c r="I10" i="51"/>
  <c r="H11" i="51"/>
  <c r="J11" i="51" s="1"/>
  <c r="M11" i="51" s="1"/>
  <c r="O11" i="51" s="1"/>
  <c r="H37" i="51"/>
  <c r="J37" i="51" s="1"/>
  <c r="M37" i="51" s="1"/>
  <c r="O37" i="51" s="1"/>
  <c r="H41" i="51"/>
  <c r="J41" i="51" s="1"/>
  <c r="H48" i="51"/>
  <c r="J48" i="51" s="1"/>
  <c r="M48" i="51" s="1"/>
  <c r="O48" i="51" s="1"/>
  <c r="G9" i="51"/>
  <c r="I11" i="51"/>
  <c r="I8" i="51"/>
  <c r="H10" i="51"/>
  <c r="J10" i="51" s="1"/>
  <c r="M10" i="51" s="1"/>
  <c r="O10" i="51" s="1"/>
  <c r="G13" i="51"/>
  <c r="I13" i="51"/>
  <c r="H15" i="51"/>
  <c r="J15" i="51" s="1"/>
  <c r="M15" i="51" s="1"/>
  <c r="O15" i="51" s="1"/>
  <c r="J20" i="51"/>
  <c r="M20" i="51" s="1"/>
  <c r="O20" i="51" s="1"/>
  <c r="J24" i="51"/>
  <c r="M24" i="51" s="1"/>
  <c r="O24" i="51" s="1"/>
  <c r="J28" i="51"/>
  <c r="M28" i="51" s="1"/>
  <c r="O28" i="51" s="1"/>
  <c r="H45" i="51"/>
  <c r="J45" i="51" s="1"/>
  <c r="L8" i="51"/>
  <c r="M17" i="51"/>
  <c r="O17" i="51" s="1"/>
  <c r="M21" i="51"/>
  <c r="O21" i="51" s="1"/>
  <c r="M25" i="51"/>
  <c r="O25" i="51" s="1"/>
  <c r="M29" i="51"/>
  <c r="O29" i="51" s="1"/>
  <c r="M33" i="51"/>
  <c r="O33" i="51" s="1"/>
  <c r="M41" i="51"/>
  <c r="O41" i="51" s="1"/>
  <c r="M45" i="51"/>
  <c r="O45" i="51" s="1"/>
  <c r="C8" i="51"/>
  <c r="G14" i="51"/>
  <c r="H32" i="51"/>
  <c r="J32" i="51" s="1"/>
  <c r="M32" i="51" s="1"/>
  <c r="O32" i="51" s="1"/>
  <c r="H52" i="51"/>
  <c r="J52" i="51" s="1"/>
  <c r="M52" i="51" s="1"/>
  <c r="O52" i="51" s="1"/>
  <c r="H14" i="51"/>
  <c r="H19" i="51"/>
  <c r="J19" i="51" s="1"/>
  <c r="M19" i="51" s="1"/>
  <c r="O19" i="51" s="1"/>
  <c r="H23" i="51"/>
  <c r="J23" i="51" s="1"/>
  <c r="M23" i="51" s="1"/>
  <c r="O23" i="51" s="1"/>
  <c r="H27" i="51"/>
  <c r="J27" i="51" s="1"/>
  <c r="M27" i="51" s="1"/>
  <c r="O27" i="51" s="1"/>
  <c r="H31" i="51"/>
  <c r="J31" i="51" s="1"/>
  <c r="M31" i="51" s="1"/>
  <c r="O31" i="51" s="1"/>
  <c r="H35" i="51"/>
  <c r="J35" i="51" s="1"/>
  <c r="M35" i="51" s="1"/>
  <c r="O35" i="51" s="1"/>
  <c r="H39" i="51"/>
  <c r="J39" i="51" s="1"/>
  <c r="M39" i="51" s="1"/>
  <c r="O39" i="51" s="1"/>
  <c r="H43" i="51"/>
  <c r="J43" i="51" s="1"/>
  <c r="M43" i="51" s="1"/>
  <c r="O43" i="51" s="1"/>
  <c r="H47" i="51"/>
  <c r="J47" i="51" s="1"/>
  <c r="M47" i="51" s="1"/>
  <c r="O47" i="51" s="1"/>
  <c r="H51" i="51"/>
  <c r="J51" i="51" s="1"/>
  <c r="M51" i="51" s="1"/>
  <c r="O51" i="51" s="1"/>
  <c r="H55" i="51"/>
  <c r="J55" i="51" s="1"/>
  <c r="M55" i="51" s="1"/>
  <c r="O55" i="51" s="1"/>
  <c r="G15" i="51"/>
  <c r="G16" i="51"/>
  <c r="H18" i="51"/>
  <c r="J18" i="51" s="1"/>
  <c r="M18" i="51" s="1"/>
  <c r="O18" i="51" s="1"/>
  <c r="H22" i="51"/>
  <c r="J22" i="51" s="1"/>
  <c r="M22" i="51" s="1"/>
  <c r="O22" i="51" s="1"/>
  <c r="H26" i="51"/>
  <c r="J26" i="51" s="1"/>
  <c r="M26" i="51" s="1"/>
  <c r="O26" i="51" s="1"/>
  <c r="H30" i="51"/>
  <c r="J30" i="51" s="1"/>
  <c r="M30" i="51" s="1"/>
  <c r="O30" i="51" s="1"/>
  <c r="H34" i="51"/>
  <c r="J34" i="51" s="1"/>
  <c r="M34" i="51" s="1"/>
  <c r="O34" i="51" s="1"/>
  <c r="H38" i="51"/>
  <c r="J38" i="51" s="1"/>
  <c r="M38" i="51" s="1"/>
  <c r="O38" i="51" s="1"/>
  <c r="H42" i="51"/>
  <c r="J42" i="51" s="1"/>
  <c r="M42" i="51" s="1"/>
  <c r="O42" i="51" s="1"/>
  <c r="H46" i="51"/>
  <c r="J46" i="51" s="1"/>
  <c r="M46" i="51" s="1"/>
  <c r="O46" i="51" s="1"/>
  <c r="H50" i="51"/>
  <c r="J50" i="51" s="1"/>
  <c r="M50" i="51" s="1"/>
  <c r="O50" i="51" s="1"/>
  <c r="H54" i="51"/>
  <c r="J54" i="51" s="1"/>
  <c r="M54" i="51" s="1"/>
  <c r="O54" i="51" s="1"/>
  <c r="G17" i="51"/>
  <c r="G18" i="51"/>
  <c r="G19" i="51"/>
  <c r="G20" i="51"/>
  <c r="G21" i="51"/>
  <c r="G22" i="51"/>
  <c r="G23" i="51"/>
  <c r="G24" i="51"/>
  <c r="G25" i="51"/>
  <c r="G26" i="51"/>
  <c r="G27" i="51"/>
  <c r="G28" i="51"/>
  <c r="G29" i="51"/>
  <c r="G30" i="51"/>
  <c r="G31" i="51"/>
  <c r="G32" i="51"/>
  <c r="G33" i="51"/>
  <c r="G34" i="51"/>
  <c r="G35" i="51"/>
  <c r="G36" i="51"/>
  <c r="G37" i="51"/>
  <c r="G38" i="51"/>
  <c r="G39" i="51"/>
  <c r="G40" i="51"/>
  <c r="G41" i="51"/>
  <c r="G42" i="51"/>
  <c r="G43" i="51"/>
  <c r="G44" i="51"/>
  <c r="G45" i="51"/>
  <c r="G46" i="51"/>
  <c r="G47" i="51"/>
  <c r="G48" i="51"/>
  <c r="G49" i="51"/>
  <c r="G50" i="51"/>
  <c r="G51" i="51"/>
  <c r="G52" i="51"/>
  <c r="G53" i="51"/>
  <c r="G54" i="51"/>
  <c r="G55" i="51"/>
  <c r="J13" i="51" l="1"/>
  <c r="M13" i="51" s="1"/>
  <c r="O13" i="51" s="1"/>
  <c r="G8" i="51"/>
  <c r="J14" i="51"/>
  <c r="H8" i="51"/>
  <c r="C53" i="49"/>
  <c r="M14" i="51" l="1"/>
  <c r="J8" i="51"/>
  <c r="M8" i="51" l="1"/>
  <c r="O14" i="51"/>
  <c r="O8" i="51" s="1"/>
</calcChain>
</file>

<file path=xl/comments1.xml><?xml version="1.0" encoding="utf-8"?>
<comments xmlns="http://schemas.openxmlformats.org/spreadsheetml/2006/main">
  <authors>
    <author>Admin</author>
  </authors>
  <commentList>
    <comment ref="E39" authorId="0" shapeId="0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T8/2016 đến T2/2017
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TL q4/2016</t>
        </r>
      </text>
    </comment>
    <comment ref="D5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TL T8 đến T12/2016
</t>
        </r>
      </text>
    </comment>
    <comment ref="C7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Q4/2016</t>
        </r>
      </text>
    </comment>
    <comment ref="C7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T12/2016
</t>
        </r>
      </text>
    </comment>
    <comment ref="C103" authorId="0" shapeId="0">
      <text>
        <r>
          <rPr>
            <b/>
            <sz val="9"/>
            <color indexed="81"/>
            <rFont val="Tahoma"/>
            <family val="2"/>
          </rPr>
          <t xml:space="preserve">Admin:
TL quy 4/2016
</t>
        </r>
      </text>
    </comment>
    <comment ref="C10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q4/2016
</t>
        </r>
      </text>
    </comment>
    <comment ref="C10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q4/2016
</t>
        </r>
      </text>
    </comment>
    <comment ref="C1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T8 đến T12/2016
</t>
        </r>
      </text>
    </comment>
    <comment ref="C13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TL q4/2016</t>
        </r>
      </text>
    </comment>
    <comment ref="C14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T3 đến T12/2016</t>
        </r>
      </text>
    </comment>
    <comment ref="E144" authorId="0" shapeId="0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truy nộp T10/2016 đến t2/2017
</t>
        </r>
      </text>
    </comment>
    <comment ref="C15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q4/2016
</t>
        </r>
      </text>
    </comment>
    <comment ref="C16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TL T9/2016</t>
        </r>
      </text>
    </comment>
    <comment ref="C1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TL q4/2016
</t>
        </r>
      </text>
    </comment>
    <comment ref="C16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TL T9 đến T12/2016</t>
        </r>
      </text>
    </comment>
  </commentList>
</comments>
</file>

<file path=xl/sharedStrings.xml><?xml version="1.0" encoding="utf-8"?>
<sst xmlns="http://schemas.openxmlformats.org/spreadsheetml/2006/main" count="274" uniqueCount="162">
  <si>
    <t>LIÊN ĐOÀN LAO ĐỘNG QUẬN 10</t>
  </si>
  <si>
    <t>CÔNG ĐOÀN GIÁO DỤC ĐÀO TẠO</t>
  </si>
  <si>
    <t>STT</t>
  </si>
  <si>
    <t>CĐCS</t>
  </si>
  <si>
    <t>SỐ
CĐV</t>
  </si>
  <si>
    <t>MN 2/9</t>
  </si>
  <si>
    <t>MN 19/5</t>
  </si>
  <si>
    <t>MN Măng Non I</t>
  </si>
  <si>
    <t>MN Măng Non II</t>
  </si>
  <si>
    <t>MN Măng Non III</t>
  </si>
  <si>
    <t>MN Phường 1</t>
  </si>
  <si>
    <t>MN Phường 2</t>
  </si>
  <si>
    <t>MN Phường 3</t>
  </si>
  <si>
    <t>MN Phường 4</t>
  </si>
  <si>
    <t>MN Phường 5</t>
  </si>
  <si>
    <t>MN Phường 6</t>
  </si>
  <si>
    <t>MN Phường 7</t>
  </si>
  <si>
    <t>MN Phường 8</t>
  </si>
  <si>
    <t>MN Phường 9</t>
  </si>
  <si>
    <t>MN Phường 10</t>
  </si>
  <si>
    <t>MN Phường 11</t>
  </si>
  <si>
    <t>MN Phường 13</t>
  </si>
  <si>
    <t>MN Phường 14</t>
  </si>
  <si>
    <t>MN Phường 15 A</t>
  </si>
  <si>
    <t>MN Phường 15 B</t>
  </si>
  <si>
    <t>Bắc Hải</t>
  </si>
  <si>
    <t xml:space="preserve">Điện Biên </t>
  </si>
  <si>
    <t>Hoàng Diệu</t>
  </si>
  <si>
    <t>Lê Đình Chinh</t>
  </si>
  <si>
    <t>Hồ Thị Kỷ</t>
  </si>
  <si>
    <t>Dương Minh Châu</t>
  </si>
  <si>
    <t>Tô Hiến Thành</t>
  </si>
  <si>
    <t>Trần Quang Cơ</t>
  </si>
  <si>
    <t>Nhật Tảo</t>
  </si>
  <si>
    <t>Nguyễn Chí Thanh</t>
  </si>
  <si>
    <t>Trần Nhân Tôn</t>
  </si>
  <si>
    <t>Trần Văn Kiểu</t>
  </si>
  <si>
    <t>Trương Định</t>
  </si>
  <si>
    <t>Lê Thị Riêng</t>
  </si>
  <si>
    <t>Thiên Hộ Dương</t>
  </si>
  <si>
    <t>Triệu Thị Trinh</t>
  </si>
  <si>
    <t>Võ TRường Toản</t>
  </si>
  <si>
    <t>Cách Mạng Tháng Tám</t>
  </si>
  <si>
    <t>Lạc Hồng</t>
  </si>
  <si>
    <t>Nguyên Văn Tố</t>
  </si>
  <si>
    <t>Nguyễn Tri Phương</t>
  </si>
  <si>
    <t>Tràn Phú</t>
  </si>
  <si>
    <t>TT KTTH</t>
  </si>
  <si>
    <t>Chuyên Biệt Q10</t>
  </si>
  <si>
    <t>Hoàng Văn Thụ</t>
  </si>
  <si>
    <t>BồI dương GD</t>
  </si>
  <si>
    <t>TỔNG</t>
  </si>
  <si>
    <t>BỘ PHẬN TỔNG HỢP</t>
  </si>
  <si>
    <t>TỔNG HỢP SỐ LIỆU DỰ TOÁN KINH PHÍ CÔNG ĐOÀN NĂM 2017</t>
  </si>
  <si>
    <t>Tỉ lệ để lại CĐ
NGÀNH
6%
NĂM 2017</t>
  </si>
  <si>
    <t>LIÊN ĐOÀN LAO ĐỘNG TP HỒ CHÍ MINH</t>
  </si>
  <si>
    <t>CỘNG HÒA XÃ HỘI CHỦ NGHĨA VIỆT NAM</t>
  </si>
  <si>
    <t xml:space="preserve">     LIÊN ĐOÀN LAO ĐỘNG QUẬN 10</t>
  </si>
  <si>
    <t>Độc lập - Tự do - Hạnh phúc</t>
  </si>
  <si>
    <t xml:space="preserve">SỔ NHẬN CT THU KINH PHÍ </t>
  </si>
  <si>
    <t>QUA KHO BẠC NĂM 2016</t>
  </si>
  <si>
    <t>TÊN ĐƠN VỊ</t>
  </si>
  <si>
    <t xml:space="preserve"> SỐ TIỀN TRÍCH NỘP </t>
  </si>
  <si>
    <t>66% q2+3+4</t>
  </si>
  <si>
    <t>65% q1</t>
  </si>
  <si>
    <t>TỔNG PHẢI CHI
CĐCS</t>
  </si>
  <si>
    <t xml:space="preserve">SỐ ĐÃ CHI 
3 QUÝ </t>
  </si>
  <si>
    <t>SỐ
CÒN LẠI CHI
Q4.2016</t>
  </si>
  <si>
    <t>40% ĐOÀN PHÍ 
CĐ Q42016</t>
  </si>
  <si>
    <t>GÓI TIỀN 
SAU KHI CẤN TRỪ</t>
  </si>
  <si>
    <t>Q1</t>
  </si>
  <si>
    <t>Q2</t>
  </si>
  <si>
    <t>Q3</t>
  </si>
  <si>
    <t>Q4</t>
  </si>
  <si>
    <t>TC
3 quý</t>
  </si>
  <si>
    <t>QUÝ 1 2016</t>
  </si>
  <si>
    <t>Q2 3 2016</t>
  </si>
  <si>
    <t>Khối giáo dục</t>
  </si>
  <si>
    <t>Mầm non 2/9</t>
  </si>
  <si>
    <t>Mầm non 19/5</t>
  </si>
  <si>
    <t>Măng non I</t>
  </si>
  <si>
    <t>Măng non II</t>
  </si>
  <si>
    <t>Măng non III</t>
  </si>
  <si>
    <t>Mần non Phường 1</t>
  </si>
  <si>
    <t>Mần non Phường 2</t>
  </si>
  <si>
    <t>Mần non Phường 3</t>
  </si>
  <si>
    <t>Mần non Phường 4</t>
  </si>
  <si>
    <t>Mầm non Phường 5</t>
  </si>
  <si>
    <t>Mầm non Phường 6</t>
  </si>
  <si>
    <t>Mầm non Phường 7</t>
  </si>
  <si>
    <t>Mầm non Phường 8</t>
  </si>
  <si>
    <t>Mầm non Phường 9</t>
  </si>
  <si>
    <t>Mầm non Phường 10</t>
  </si>
  <si>
    <t>Mầm non Phường 11</t>
  </si>
  <si>
    <t>Mầm non Phường 13</t>
  </si>
  <si>
    <t>Mầm non Phường 14</t>
  </si>
  <si>
    <t>Mầm non Phường 15A</t>
  </si>
  <si>
    <t>Mầm non Phường 15B</t>
  </si>
  <si>
    <t>Trường Bắc Hải</t>
  </si>
  <si>
    <t>Trường Điện Biên</t>
  </si>
  <si>
    <t>Trường Hoàng Diệu</t>
  </si>
  <si>
    <t>Trường Hồ Thị Kỷ</t>
  </si>
  <si>
    <t>Trường Lê Đình Chinh</t>
  </si>
  <si>
    <t>Trường Lê Thị Riêng</t>
  </si>
  <si>
    <t>Trường Nhật Tảo</t>
  </si>
  <si>
    <t>Trường Nguyễn Chí Thanh</t>
  </si>
  <si>
    <t>Trường Tô Hiến Thành</t>
  </si>
  <si>
    <t>Trường Trí Tri</t>
  </si>
  <si>
    <t>Trường Trần Quang Cơ</t>
  </si>
  <si>
    <t>Trường Trần Nhân Tôn</t>
  </si>
  <si>
    <t>Trường Trương Định</t>
  </si>
  <si>
    <t>Trường Thiên Hộ Dương</t>
  </si>
  <si>
    <t>Trường Triệu Thị Trinh</t>
  </si>
  <si>
    <t>Trường Võ Trường Toản</t>
  </si>
  <si>
    <t>Trường CMT8</t>
  </si>
  <si>
    <t>Trường Hoàng Văn Thụ</t>
  </si>
  <si>
    <t>Trường Lạc Hồng</t>
  </si>
  <si>
    <t>Trường Nguyễn Văn Tố</t>
  </si>
  <si>
    <t>Trường Nguyễn Tri Phương</t>
  </si>
  <si>
    <t>Trường Trần Phú</t>
  </si>
  <si>
    <t>TT Kỷ thuật và hướng nghiệp Q10</t>
  </si>
  <si>
    <t>Trường bồi dưỡng giáo dục quận 10</t>
  </si>
  <si>
    <t>Trường chuyên Biệt</t>
  </si>
  <si>
    <t>ĐOÀN PHÍ CĐ
LÊN CĐ NGÀNH
40% /TỔNG THU ĐOÀN PHí
dự kiến 2017</t>
  </si>
  <si>
    <t>DỰ KIẾN NăM 2017</t>
  </si>
  <si>
    <t>9=6 làm tròn</t>
  </si>
  <si>
    <t>DỰ TOÁN 2%
KPCĐ
6%</t>
  </si>
  <si>
    <t>10=7 làm tròn</t>
  </si>
  <si>
    <t>Tỉ lệ 
trích về CĐCS theo qui định
67%
NĂM 2017</t>
  </si>
  <si>
    <t>SỐ THEO DÕI CẤP PHÁT KINH PHÍ CÔNG ĐOÀN QUÝ 1/2017</t>
  </si>
  <si>
    <t>THEO SỐ CẤP PHÁT CỦA LIÊN ĐOÀN LAO ĐỘNG QUẬN</t>
  </si>
  <si>
    <t xml:space="preserve"> SỐ TIỀN TRÍCH NỘP
 QUA KHO BẠC
do LĐLĐ cung cấp</t>
  </si>
  <si>
    <t>67%  Qúy 1/2017
cấp về CĐCS</t>
  </si>
  <si>
    <t>40% đoàn phí CĐV
CĐCS nộp về CĐ GD&amp;ĐT</t>
  </si>
  <si>
    <t>Thu tiền 
tài liệu tuyên truyền Công đoàn Năm 2017</t>
  </si>
  <si>
    <t>PC số</t>
  </si>
  <si>
    <t>PT số</t>
  </si>
  <si>
    <t>sổ tay Công tác nữ công</t>
  </si>
  <si>
    <t>sổ tay Công đoàn N 2017</t>
  </si>
  <si>
    <t>(4=3 x 67%)</t>
  </si>
  <si>
    <t>(6=3/2x40%)</t>
  </si>
  <si>
    <t>(10=4-6-8-9)</t>
  </si>
  <si>
    <t xml:space="preserve">TT Kỷ thuật và hướng nghiệp </t>
  </si>
  <si>
    <t>SỐ TRÍCH NỘP 2% 
KINH PHÍ CÔNG ĐOÀN 
QUÝ 1/2017</t>
  </si>
  <si>
    <t>CHIẾT TIẾT</t>
  </si>
  <si>
    <t>(5=4*4)</t>
  </si>
  <si>
    <t xml:space="preserve">DỰ TOÁN SỐ THU
NĂM 2017
</t>
  </si>
  <si>
    <t>DỰ TOÁN 
SỐ 40% ĐOÀN PHÍ CÔNG ĐOÀN Q1/2017</t>
  </si>
  <si>
    <t>(9=8X4)</t>
  </si>
  <si>
    <t>DỰ TOÁN 2%
KPCĐ
67%</t>
  </si>
  <si>
    <t>QUA KHO BẠC NĂM 2017</t>
  </si>
  <si>
    <t>GHI CHÚ</t>
  </si>
  <si>
    <t>T1</t>
  </si>
  <si>
    <t>T2</t>
  </si>
  <si>
    <t>T3</t>
  </si>
  <si>
    <t>Quý 1</t>
  </si>
  <si>
    <t xml:space="preserve">Cap 67% </t>
  </si>
  <si>
    <t>Cap 6%</t>
  </si>
  <si>
    <t>Tong cong</t>
  </si>
  <si>
    <t>Trường Diên Hồng</t>
  </si>
  <si>
    <t xml:space="preserve">TM.BCH </t>
  </si>
  <si>
    <t>CHỦ TỊCH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</si>
</sst>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0_);\(0\)"/>
  </numFmts>
  <fonts count="53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rgb="FFFF0000"/>
      <name val="Tahoma"/>
      <family val="2"/>
    </font>
    <font>
      <b/>
      <sz val="10"/>
      <color theme="1"/>
      <name val="Tahoma"/>
      <family val="2"/>
      <charset val="163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ahoma"/>
      <family val="2"/>
      <charset val="163"/>
    </font>
    <font>
      <b/>
      <sz val="10"/>
      <color rgb="FFFF0000"/>
      <name val="Tahoma"/>
      <family val="2"/>
    </font>
    <font>
      <sz val="9"/>
      <color theme="1"/>
      <name val="Tahoma"/>
      <family val="2"/>
    </font>
    <font>
      <sz val="10"/>
      <name val="Tahoma"/>
      <family val="2"/>
    </font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8"/>
      <color theme="7" tint="-0.499984740745262"/>
      <name val="Tahoma"/>
      <family val="2"/>
    </font>
    <font>
      <b/>
      <sz val="7"/>
      <color rgb="FFC00000"/>
      <name val="Tahoma"/>
      <family val="2"/>
    </font>
    <font>
      <b/>
      <sz val="9"/>
      <color rgb="FFC00000"/>
      <name val="Tahoma"/>
      <family val="2"/>
    </font>
    <font>
      <b/>
      <sz val="9"/>
      <color theme="5" tint="-0.499984740745262"/>
      <name val="Tahoma"/>
      <family val="2"/>
      <charset val="163"/>
    </font>
    <font>
      <sz val="9"/>
      <color rgb="FFFF0000"/>
      <name val="Tahoma"/>
      <family val="2"/>
    </font>
    <font>
      <b/>
      <sz val="9"/>
      <color rgb="FFFF0000"/>
      <name val="Tahoma"/>
      <family val="2"/>
    </font>
    <font>
      <b/>
      <sz val="8"/>
      <color theme="3" tint="-0.499984740745262"/>
      <name val="Tahoma"/>
      <family val="2"/>
    </font>
    <font>
      <b/>
      <sz val="9"/>
      <color theme="3" tint="-0.499984740745262"/>
      <name val="Tahoma"/>
      <family val="2"/>
    </font>
    <font>
      <sz val="16"/>
      <name val="Tahoma"/>
      <family val="2"/>
    </font>
    <font>
      <b/>
      <sz val="8"/>
      <color rgb="FFC00000"/>
      <name val="Tahoma"/>
      <family val="2"/>
    </font>
    <font>
      <sz val="12"/>
      <name val="VNI-Times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VNI-Times"/>
    </font>
    <font>
      <b/>
      <u/>
      <sz val="12"/>
      <name val="Times New Roman"/>
      <family val="1"/>
    </font>
    <font>
      <b/>
      <sz val="14"/>
      <name val="Tahoma"/>
      <family val="2"/>
    </font>
    <font>
      <b/>
      <sz val="13"/>
      <name val="VNI-Times"/>
    </font>
    <font>
      <b/>
      <sz val="10"/>
      <name val="Times New Roman"/>
      <family val="1"/>
    </font>
    <font>
      <b/>
      <sz val="10"/>
      <name val="VNI-Times"/>
    </font>
    <font>
      <b/>
      <sz val="12"/>
      <name val="VNI-Times"/>
    </font>
    <font>
      <sz val="10"/>
      <name val="Times New Roman"/>
      <family val="1"/>
    </font>
    <font>
      <sz val="10"/>
      <name val="VNI-Times"/>
    </font>
    <font>
      <b/>
      <i/>
      <sz val="12"/>
      <name val="VNI-Times"/>
    </font>
    <font>
      <b/>
      <i/>
      <sz val="12"/>
      <name val="Times New Roman"/>
      <family val="1"/>
    </font>
    <font>
      <i/>
      <sz val="12"/>
      <name val="VNI-Times"/>
    </font>
    <font>
      <i/>
      <sz val="10"/>
      <name val="Times New Roman"/>
      <family val="1"/>
    </font>
    <font>
      <i/>
      <sz val="10"/>
      <name val="VNI-Times"/>
    </font>
    <font>
      <b/>
      <i/>
      <sz val="10"/>
      <name val="Times New Roman"/>
      <family val="1"/>
    </font>
    <font>
      <b/>
      <i/>
      <sz val="10"/>
      <name val="VNI-Times"/>
    </font>
    <font>
      <b/>
      <i/>
      <sz val="12"/>
      <color rgb="FFFF0000"/>
      <name val="Times New Roman"/>
      <family val="1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7" xfId="0" applyFon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/>
    <xf numFmtId="0" fontId="8" fillId="0" borderId="0" xfId="0" applyFont="1"/>
    <xf numFmtId="0" fontId="2" fillId="0" borderId="0" xfId="0" applyFont="1" applyBorder="1"/>
    <xf numFmtId="165" fontId="10" fillId="0" borderId="0" xfId="1" applyNumberFormat="1" applyFont="1" applyBorder="1"/>
    <xf numFmtId="165" fontId="2" fillId="0" borderId="0" xfId="0" applyNumberFormat="1" applyFont="1" applyBorder="1"/>
    <xf numFmtId="0" fontId="13" fillId="0" borderId="7" xfId="0" applyFont="1" applyFill="1" applyBorder="1" applyAlignment="1">
      <alignment horizontal="left" vertical="center"/>
    </xf>
    <xf numFmtId="164" fontId="13" fillId="0" borderId="7" xfId="1" applyNumberFormat="1" applyFont="1" applyBorder="1"/>
    <xf numFmtId="164" fontId="13" fillId="0" borderId="7" xfId="1" applyNumberFormat="1" applyFont="1" applyFill="1" applyBorder="1"/>
    <xf numFmtId="164" fontId="13" fillId="0" borderId="9" xfId="1" applyNumberFormat="1" applyFont="1" applyBorder="1"/>
    <xf numFmtId="0" fontId="14" fillId="0" borderId="0" xfId="0" applyFont="1"/>
    <xf numFmtId="0" fontId="14" fillId="0" borderId="0" xfId="0" applyFont="1" applyAlignment="1">
      <alignment horizontal="left"/>
    </xf>
    <xf numFmtId="3" fontId="15" fillId="0" borderId="0" xfId="0" applyNumberFormat="1" applyFont="1" applyFill="1"/>
    <xf numFmtId="165" fontId="15" fillId="0" borderId="0" xfId="1" applyNumberFormat="1" applyFont="1"/>
    <xf numFmtId="165" fontId="15" fillId="0" borderId="0" xfId="1" applyNumberFormat="1" applyFont="1" applyAlignment="1">
      <alignment horizontal="center"/>
    </xf>
    <xf numFmtId="165" fontId="14" fillId="0" borderId="0" xfId="1" applyNumberFormat="1" applyFont="1"/>
    <xf numFmtId="165" fontId="16" fillId="0" borderId="0" xfId="1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5" fillId="0" borderId="1" xfId="1" applyNumberFormat="1" applyFont="1" applyFill="1" applyBorder="1" applyAlignment="1">
      <alignment horizontal="center"/>
    </xf>
    <xf numFmtId="165" fontId="15" fillId="0" borderId="1" xfId="1" applyNumberFormat="1" applyFont="1" applyBorder="1" applyAlignment="1">
      <alignment horizontal="center"/>
    </xf>
    <xf numFmtId="165" fontId="15" fillId="0" borderId="1" xfId="1" applyNumberFormat="1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165" fontId="17" fillId="8" borderId="13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6" xfId="0" applyFont="1" applyBorder="1"/>
    <xf numFmtId="165" fontId="20" fillId="0" borderId="6" xfId="1" applyNumberFormat="1" applyFont="1" applyFill="1" applyBorder="1"/>
    <xf numFmtId="165" fontId="20" fillId="0" borderId="6" xfId="1" applyNumberFormat="1" applyFont="1" applyBorder="1"/>
    <xf numFmtId="165" fontId="20" fillId="9" borderId="6" xfId="1" applyNumberFormat="1" applyFont="1" applyFill="1" applyBorder="1"/>
    <xf numFmtId="165" fontId="20" fillId="10" borderId="6" xfId="1" applyNumberFormat="1" applyFont="1" applyFill="1" applyBorder="1"/>
    <xf numFmtId="165" fontId="21" fillId="10" borderId="6" xfId="1" applyNumberFormat="1" applyFont="1" applyFill="1" applyBorder="1"/>
    <xf numFmtId="0" fontId="20" fillId="0" borderId="0" xfId="0" applyFont="1"/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3" fontId="15" fillId="0" borderId="7" xfId="1" applyNumberFormat="1" applyFont="1" applyFill="1" applyBorder="1"/>
    <xf numFmtId="3" fontId="15" fillId="0" borderId="7" xfId="1" applyNumberFormat="1" applyFont="1" applyBorder="1"/>
    <xf numFmtId="3" fontId="17" fillId="0" borderId="7" xfId="1" applyNumberFormat="1" applyFont="1" applyBorder="1" applyAlignment="1">
      <alignment horizontal="center"/>
    </xf>
    <xf numFmtId="165" fontId="17" fillId="0" borderId="7" xfId="1" applyNumberFormat="1" applyFont="1" applyBorder="1"/>
    <xf numFmtId="3" fontId="19" fillId="5" borderId="7" xfId="0" applyNumberFormat="1" applyFont="1" applyFill="1" applyBorder="1"/>
    <xf numFmtId="3" fontId="19" fillId="7" borderId="7" xfId="0" applyNumberFormat="1" applyFont="1" applyFill="1" applyBorder="1"/>
    <xf numFmtId="165" fontId="17" fillId="8" borderId="7" xfId="1" applyNumberFormat="1" applyFont="1" applyFill="1" applyBorder="1"/>
    <xf numFmtId="3" fontId="17" fillId="10" borderId="7" xfId="0" applyNumberFormat="1" applyFont="1" applyFill="1" applyBorder="1"/>
    <xf numFmtId="165" fontId="15" fillId="9" borderId="7" xfId="1" applyNumberFormat="1" applyFont="1" applyFill="1" applyBorder="1"/>
    <xf numFmtId="165" fontId="22" fillId="11" borderId="7" xfId="0" applyNumberFormat="1" applyFont="1" applyFill="1" applyBorder="1"/>
    <xf numFmtId="164" fontId="19" fillId="5" borderId="7" xfId="0" applyNumberFormat="1" applyFont="1" applyFill="1" applyBorder="1"/>
    <xf numFmtId="164" fontId="19" fillId="7" borderId="7" xfId="0" applyNumberFormat="1" applyFont="1" applyFill="1" applyBorder="1"/>
    <xf numFmtId="164" fontId="17" fillId="10" borderId="7" xfId="0" applyNumberFormat="1" applyFont="1" applyFill="1" applyBorder="1"/>
    <xf numFmtId="0" fontId="17" fillId="0" borderId="7" xfId="0" applyFont="1" applyBorder="1"/>
    <xf numFmtId="0" fontId="15" fillId="0" borderId="8" xfId="0" applyFont="1" applyBorder="1" applyAlignment="1">
      <alignment horizontal="center"/>
    </xf>
    <xf numFmtId="0" fontId="15" fillId="0" borderId="8" xfId="0" applyFont="1" applyBorder="1"/>
    <xf numFmtId="3" fontId="15" fillId="0" borderId="8" xfId="1" applyNumberFormat="1" applyFont="1" applyFill="1" applyBorder="1"/>
    <xf numFmtId="3" fontId="15" fillId="0" borderId="8" xfId="1" applyNumberFormat="1" applyFont="1" applyBorder="1"/>
    <xf numFmtId="3" fontId="17" fillId="0" borderId="8" xfId="1" applyNumberFormat="1" applyFont="1" applyBorder="1" applyAlignment="1">
      <alignment horizontal="center"/>
    </xf>
    <xf numFmtId="165" fontId="17" fillId="0" borderId="8" xfId="1" applyNumberFormat="1" applyFont="1" applyBorder="1"/>
    <xf numFmtId="3" fontId="19" fillId="5" borderId="8" xfId="0" applyNumberFormat="1" applyFont="1" applyFill="1" applyBorder="1"/>
    <xf numFmtId="3" fontId="19" fillId="7" borderId="8" xfId="0" applyNumberFormat="1" applyFont="1" applyFill="1" applyBorder="1"/>
    <xf numFmtId="165" fontId="17" fillId="8" borderId="8" xfId="1" applyNumberFormat="1" applyFont="1" applyFill="1" applyBorder="1"/>
    <xf numFmtId="3" fontId="17" fillId="10" borderId="8" xfId="0" applyNumberFormat="1" applyFont="1" applyFill="1" applyBorder="1"/>
    <xf numFmtId="165" fontId="15" fillId="9" borderId="8" xfId="1" applyNumberFormat="1" applyFont="1" applyFill="1" applyBorder="1"/>
    <xf numFmtId="165" fontId="22" fillId="11" borderId="8" xfId="0" applyNumberFormat="1" applyFont="1" applyFill="1" applyBorder="1"/>
    <xf numFmtId="164" fontId="24" fillId="2" borderId="4" xfId="0" applyNumberFormat="1" applyFont="1" applyFill="1" applyBorder="1" applyAlignment="1">
      <alignment vertical="center"/>
    </xf>
    <xf numFmtId="164" fontId="24" fillId="3" borderId="4" xfId="0" applyNumberFormat="1" applyFont="1" applyFill="1" applyBorder="1" applyAlignment="1">
      <alignment vertical="center"/>
    </xf>
    <xf numFmtId="164" fontId="24" fillId="4" borderId="4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64" fontId="13" fillId="0" borderId="10" xfId="1" applyNumberFormat="1" applyFont="1" applyBorder="1"/>
    <xf numFmtId="0" fontId="26" fillId="3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165" fontId="15" fillId="0" borderId="0" xfId="1" applyNumberFormat="1" applyFont="1" applyAlignment="1">
      <alignment horizontal="center"/>
    </xf>
    <xf numFmtId="165" fontId="16" fillId="0" borderId="0" xfId="1" applyNumberFormat="1" applyFont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/>
    </xf>
    <xf numFmtId="165" fontId="9" fillId="0" borderId="0" xfId="1" applyNumberFormat="1" applyFont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5" fontId="15" fillId="0" borderId="0" xfId="1" applyNumberFormat="1" applyFont="1" applyAlignment="1">
      <alignment horizontal="center"/>
    </xf>
    <xf numFmtId="165" fontId="16" fillId="0" borderId="0" xfId="1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5" fontId="15" fillId="0" borderId="5" xfId="1" applyNumberFormat="1" applyFont="1" applyBorder="1" applyAlignment="1">
      <alignment horizontal="center"/>
    </xf>
    <xf numFmtId="165" fontId="15" fillId="0" borderId="11" xfId="1" applyNumberFormat="1" applyFont="1" applyBorder="1" applyAlignment="1">
      <alignment horizontal="center"/>
    </xf>
    <xf numFmtId="165" fontId="15" fillId="0" borderId="12" xfId="1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5" borderId="4" xfId="0" applyFont="1" applyFill="1" applyBorder="1" applyAlignment="1">
      <alignment horizontal="center" wrapText="1"/>
    </xf>
    <xf numFmtId="0" fontId="19" fillId="5" borderId="1" xfId="0" applyFont="1" applyFill="1" applyBorder="1" applyAlignment="1">
      <alignment horizontal="center"/>
    </xf>
    <xf numFmtId="165" fontId="9" fillId="0" borderId="0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27" fillId="0" borderId="0" xfId="1" applyNumberFormat="1" applyFont="1" applyAlignment="1">
      <alignment horizontal="center" vertical="center"/>
    </xf>
    <xf numFmtId="165" fontId="14" fillId="0" borderId="14" xfId="1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65" fontId="15" fillId="0" borderId="4" xfId="1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166" fontId="14" fillId="0" borderId="13" xfId="0" applyNumberFormat="1" applyFont="1" applyBorder="1" applyAlignment="1">
      <alignment horizontal="center" vertical="center"/>
    </xf>
    <xf numFmtId="166" fontId="15" fillId="0" borderId="13" xfId="1" applyNumberFormat="1" applyFont="1" applyBorder="1" applyAlignment="1">
      <alignment horizontal="center" vertical="center"/>
    </xf>
    <xf numFmtId="166" fontId="18" fillId="0" borderId="13" xfId="0" applyNumberFormat="1" applyFont="1" applyBorder="1" applyAlignment="1">
      <alignment vertical="center"/>
    </xf>
    <xf numFmtId="166" fontId="18" fillId="0" borderId="13" xfId="0" applyNumberFormat="1" applyFont="1" applyBorder="1" applyAlignment="1">
      <alignment horizontal="center" vertical="center"/>
    </xf>
    <xf numFmtId="166" fontId="19" fillId="7" borderId="13" xfId="0" applyNumberFormat="1" applyFont="1" applyFill="1" applyBorder="1" applyAlignment="1">
      <alignment horizontal="center" vertical="center"/>
    </xf>
    <xf numFmtId="166" fontId="17" fillId="2" borderId="13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Alignment="1">
      <alignment horizontal="center"/>
    </xf>
    <xf numFmtId="165" fontId="28" fillId="0" borderId="6" xfId="1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15" fillId="0" borderId="7" xfId="0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center" vertical="center"/>
    </xf>
    <xf numFmtId="3" fontId="19" fillId="7" borderId="7" xfId="0" applyNumberFormat="1" applyFont="1" applyFill="1" applyBorder="1" applyAlignment="1">
      <alignment vertical="center"/>
    </xf>
    <xf numFmtId="165" fontId="17" fillId="9" borderId="7" xfId="1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13" borderId="7" xfId="0" applyFont="1" applyFill="1" applyBorder="1" applyAlignment="1">
      <alignment horizontal="center" vertical="center"/>
    </xf>
    <xf numFmtId="165" fontId="17" fillId="13" borderId="7" xfId="1" applyNumberFormat="1" applyFont="1" applyFill="1" applyBorder="1" applyAlignment="1">
      <alignment vertical="center"/>
    </xf>
    <xf numFmtId="165" fontId="17" fillId="13" borderId="7" xfId="1" applyNumberFormat="1" applyFont="1" applyFill="1" applyBorder="1" applyAlignment="1">
      <alignment horizontal="center" vertical="center"/>
    </xf>
    <xf numFmtId="3" fontId="19" fillId="13" borderId="7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165" fontId="21" fillId="0" borderId="6" xfId="1" applyNumberFormat="1" applyFont="1" applyFill="1" applyBorder="1" applyAlignment="1">
      <alignment vertical="center"/>
    </xf>
    <xf numFmtId="3" fontId="15" fillId="0" borderId="7" xfId="1" applyNumberFormat="1" applyFont="1" applyFill="1" applyBorder="1" applyAlignment="1">
      <alignment vertical="center"/>
    </xf>
    <xf numFmtId="3" fontId="15" fillId="0" borderId="7" xfId="1" applyNumberFormat="1" applyFont="1" applyBorder="1" applyAlignment="1">
      <alignment horizontal="center" vertical="center"/>
    </xf>
    <xf numFmtId="165" fontId="15" fillId="0" borderId="7" xfId="1" applyNumberFormat="1" applyFont="1" applyBorder="1" applyAlignment="1">
      <alignment vertical="center"/>
    </xf>
    <xf numFmtId="165" fontId="15" fillId="0" borderId="7" xfId="1" applyNumberFormat="1" applyFont="1" applyBorder="1" applyAlignment="1">
      <alignment horizontal="center" vertical="center"/>
    </xf>
    <xf numFmtId="3" fontId="15" fillId="13" borderId="7" xfId="1" applyNumberFormat="1" applyFont="1" applyFill="1" applyBorder="1" applyAlignment="1">
      <alignment vertical="center"/>
    </xf>
    <xf numFmtId="3" fontId="15" fillId="13" borderId="7" xfId="1" applyNumberFormat="1" applyFont="1" applyFill="1" applyBorder="1" applyAlignment="1">
      <alignment horizontal="center" vertical="center"/>
    </xf>
    <xf numFmtId="165" fontId="15" fillId="13" borderId="7" xfId="1" applyNumberFormat="1" applyFont="1" applyFill="1" applyBorder="1" applyAlignment="1">
      <alignment vertical="center"/>
    </xf>
    <xf numFmtId="165" fontId="15" fillId="13" borderId="7" xfId="1" applyNumberFormat="1" applyFont="1" applyFill="1" applyBorder="1" applyAlignment="1">
      <alignment horizontal="center" vertical="center"/>
    </xf>
    <xf numFmtId="3" fontId="15" fillId="0" borderId="8" xfId="1" applyNumberFormat="1" applyFont="1" applyFill="1" applyBorder="1" applyAlignment="1">
      <alignment vertical="center"/>
    </xf>
    <xf numFmtId="3" fontId="15" fillId="0" borderId="8" xfId="1" applyNumberFormat="1" applyFont="1" applyBorder="1" applyAlignment="1">
      <alignment horizontal="center" vertical="center"/>
    </xf>
    <xf numFmtId="165" fontId="15" fillId="0" borderId="8" xfId="1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13" borderId="7" xfId="0" applyFont="1" applyFill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 wrapText="1"/>
    </xf>
    <xf numFmtId="166" fontId="25" fillId="3" borderId="4" xfId="0" applyNumberFormat="1" applyFont="1" applyFill="1" applyBorder="1" applyAlignment="1">
      <alignment horizontal="center" vertical="center" wrapText="1"/>
    </xf>
    <xf numFmtId="166" fontId="7" fillId="4" borderId="4" xfId="0" applyNumberFormat="1" applyFont="1" applyFill="1" applyBorder="1" applyAlignment="1">
      <alignment horizontal="center" vertical="center" wrapText="1"/>
    </xf>
    <xf numFmtId="166" fontId="5" fillId="12" borderId="4" xfId="0" applyNumberFormat="1" applyFont="1" applyFill="1" applyBorder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164" fontId="13" fillId="0" borderId="10" xfId="1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13" fillId="3" borderId="10" xfId="0" applyNumberFormat="1" applyFont="1" applyFill="1" applyBorder="1" applyAlignment="1">
      <alignment horizontal="center" vertical="center"/>
    </xf>
    <xf numFmtId="164" fontId="23" fillId="4" borderId="10" xfId="0" applyNumberFormat="1" applyFont="1" applyFill="1" applyBorder="1" applyAlignment="1">
      <alignment horizontal="center" vertical="center"/>
    </xf>
    <xf numFmtId="164" fontId="13" fillId="0" borderId="7" xfId="1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64" fontId="13" fillId="3" borderId="7" xfId="0" applyNumberFormat="1" applyFont="1" applyFill="1" applyBorder="1" applyAlignment="1">
      <alignment horizontal="center" vertical="center"/>
    </xf>
    <xf numFmtId="164" fontId="23" fillId="4" borderId="7" xfId="0" applyNumberFormat="1" applyFont="1" applyFill="1" applyBorder="1" applyAlignment="1">
      <alignment horizontal="center" vertical="center"/>
    </xf>
    <xf numFmtId="164" fontId="23" fillId="4" borderId="8" xfId="0" applyNumberFormat="1" applyFont="1" applyFill="1" applyBorder="1" applyAlignment="1">
      <alignment horizontal="center" vertical="center"/>
    </xf>
    <xf numFmtId="0" fontId="10" fillId="0" borderId="0" xfId="0" applyFont="1"/>
    <xf numFmtId="0" fontId="29" fillId="0" borderId="0" xfId="0" applyFont="1"/>
    <xf numFmtId="3" fontId="10" fillId="0" borderId="0" xfId="0" applyNumberFormat="1" applyFont="1"/>
    <xf numFmtId="165" fontId="30" fillId="0" borderId="0" xfId="1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0" fontId="30" fillId="0" borderId="0" xfId="0" applyFont="1"/>
    <xf numFmtId="165" fontId="33" fillId="0" borderId="0" xfId="1" applyNumberFormat="1" applyFont="1" applyAlignment="1">
      <alignment horizontal="center"/>
    </xf>
    <xf numFmtId="165" fontId="10" fillId="0" borderId="0" xfId="1" applyNumberFormat="1" applyFont="1" applyFill="1"/>
    <xf numFmtId="165" fontId="10" fillId="0" borderId="0" xfId="1" applyNumberFormat="1" applyFont="1"/>
    <xf numFmtId="0" fontId="10" fillId="0" borderId="0" xfId="0" applyFont="1" applyAlignment="1">
      <alignment horizontal="center"/>
    </xf>
    <xf numFmtId="165" fontId="34" fillId="0" borderId="0" xfId="1" applyNumberFormat="1" applyFont="1" applyAlignment="1">
      <alignment horizontal="center"/>
    </xf>
    <xf numFmtId="165" fontId="35" fillId="0" borderId="0" xfId="1" applyNumberFormat="1" applyFont="1" applyFill="1" applyAlignment="1">
      <alignment horizontal="center"/>
    </xf>
    <xf numFmtId="3" fontId="31" fillId="0" borderId="0" xfId="0" applyNumberFormat="1" applyFont="1"/>
    <xf numFmtId="165" fontId="31" fillId="0" borderId="0" xfId="1" applyNumberFormat="1" applyFont="1" applyFill="1"/>
    <xf numFmtId="165" fontId="31" fillId="0" borderId="0" xfId="1" applyNumberFormat="1" applyFont="1"/>
    <xf numFmtId="0" fontId="30" fillId="0" borderId="1" xfId="0" applyFont="1" applyBorder="1" applyAlignment="1">
      <alignment horizontal="center" vertical="center"/>
    </xf>
    <xf numFmtId="165" fontId="30" fillId="0" borderId="2" xfId="1" applyNumberFormat="1" applyFont="1" applyBorder="1" applyAlignment="1">
      <alignment horizontal="center"/>
    </xf>
    <xf numFmtId="165" fontId="30" fillId="0" borderId="15" xfId="1" applyNumberFormat="1" applyFont="1" applyBorder="1" applyAlignment="1">
      <alignment horizontal="center"/>
    </xf>
    <xf numFmtId="0" fontId="36" fillId="0" borderId="0" xfId="0" applyFont="1"/>
    <xf numFmtId="0" fontId="37" fillId="0" borderId="0" xfId="0" applyFont="1"/>
    <xf numFmtId="0" fontId="30" fillId="0" borderId="3" xfId="0" applyFont="1" applyBorder="1" applyAlignment="1">
      <alignment horizontal="center" vertical="center"/>
    </xf>
    <xf numFmtId="3" fontId="30" fillId="0" borderId="4" xfId="1" applyNumberFormat="1" applyFont="1" applyBorder="1" applyAlignment="1">
      <alignment horizontal="center"/>
    </xf>
    <xf numFmtId="165" fontId="30" fillId="0" borderId="4" xfId="1" applyNumberFormat="1" applyFont="1" applyFill="1" applyBorder="1" applyAlignment="1">
      <alignment horizontal="center"/>
    </xf>
    <xf numFmtId="165" fontId="30" fillId="0" borderId="4" xfId="1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4" xfId="0" applyFont="1" applyBorder="1" applyAlignment="1">
      <alignment horizontal="center"/>
    </xf>
    <xf numFmtId="0" fontId="30" fillId="0" borderId="4" xfId="0" applyFont="1" applyBorder="1"/>
    <xf numFmtId="165" fontId="30" fillId="0" borderId="4" xfId="1" applyNumberFormat="1" applyFont="1" applyBorder="1"/>
    <xf numFmtId="165" fontId="30" fillId="0" borderId="4" xfId="1" applyNumberFormat="1" applyFont="1" applyFill="1" applyBorder="1"/>
    <xf numFmtId="0" fontId="39" fillId="0" borderId="0" xfId="0" applyFont="1"/>
    <xf numFmtId="164" fontId="39" fillId="0" borderId="0" xfId="0" applyNumberFormat="1" applyFont="1"/>
    <xf numFmtId="0" fontId="40" fillId="0" borderId="0" xfId="0" applyFont="1"/>
    <xf numFmtId="0" fontId="41" fillId="0" borderId="4" xfId="0" applyFont="1" applyBorder="1" applyAlignment="1">
      <alignment horizontal="center"/>
    </xf>
    <xf numFmtId="0" fontId="42" fillId="0" borderId="4" xfId="0" applyFont="1" applyBorder="1"/>
    <xf numFmtId="3" fontId="42" fillId="0" borderId="4" xfId="1" applyNumberFormat="1" applyFont="1" applyBorder="1"/>
    <xf numFmtId="3" fontId="42" fillId="0" borderId="4" xfId="1" applyNumberFormat="1" applyFont="1" applyFill="1" applyBorder="1"/>
    <xf numFmtId="3" fontId="42" fillId="0" borderId="4" xfId="1" applyNumberFormat="1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10" fillId="0" borderId="4" xfId="0" applyFont="1" applyBorder="1"/>
    <xf numFmtId="3" fontId="10" fillId="0" borderId="4" xfId="1" applyNumberFormat="1" applyFont="1" applyBorder="1"/>
    <xf numFmtId="165" fontId="10" fillId="0" borderId="4" xfId="1" applyNumberFormat="1" applyFont="1" applyFill="1" applyBorder="1"/>
    <xf numFmtId="165" fontId="10" fillId="0" borderId="4" xfId="1" applyNumberFormat="1" applyFont="1" applyBorder="1"/>
    <xf numFmtId="165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0" fontId="9" fillId="0" borderId="4" xfId="0" applyFont="1" applyBorder="1"/>
    <xf numFmtId="3" fontId="9" fillId="0" borderId="4" xfId="1" applyNumberFormat="1" applyFont="1" applyBorder="1"/>
    <xf numFmtId="165" fontId="9" fillId="0" borderId="4" xfId="1" applyNumberFormat="1" applyFont="1" applyFill="1" applyBorder="1"/>
    <xf numFmtId="165" fontId="9" fillId="0" borderId="4" xfId="1" applyNumberFormat="1" applyFont="1" applyBorder="1"/>
    <xf numFmtId="165" fontId="9" fillId="0" borderId="4" xfId="0" applyNumberFormat="1" applyFont="1" applyBorder="1" applyAlignment="1">
      <alignment horizontal="center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3" fontId="48" fillId="0" borderId="4" xfId="1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3" fontId="10" fillId="0" borderId="4" xfId="1" applyNumberFormat="1" applyFont="1" applyFill="1" applyBorder="1"/>
    <xf numFmtId="165" fontId="42" fillId="0" borderId="4" xfId="1" applyNumberFormat="1" applyFont="1" applyFill="1" applyBorder="1"/>
    <xf numFmtId="165" fontId="42" fillId="0" borderId="4" xfId="1" applyNumberFormat="1" applyFont="1" applyBorder="1"/>
    <xf numFmtId="0" fontId="42" fillId="0" borderId="4" xfId="0" applyFont="1" applyBorder="1" applyAlignment="1">
      <alignment horizontal="center"/>
    </xf>
    <xf numFmtId="0" fontId="40" fillId="0" borderId="4" xfId="0" applyFont="1" applyFill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Giao%20duc%20Quy%201,2,3,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2016/C&#244;ng%20&#273;o&#224;n/D&#7921;%20to&#225;n-qui%20ch&#7871;/t&#237;nh%20kp%20c&#273;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2017/C&#244;ng%20&#273;o&#224;n/c&#244;ng%20khai/c&#244;ng%20khai%20c&#7845;p%20d&#7921;%20to&#225;n%20Q1%202017%20(1)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-2016"/>
      <sheetName val="Q2-2016"/>
      <sheetName val="Q3-2016"/>
      <sheetName val="Q4-2016"/>
      <sheetName val="2016"/>
    </sheetNames>
    <sheetDataSet>
      <sheetData sheetId="0" refreshError="1">
        <row r="11">
          <cell r="B11" t="str">
            <v>Mần non Phường 1</v>
          </cell>
          <cell r="C11">
            <v>4033110</v>
          </cell>
          <cell r="D11">
            <v>3944330</v>
          </cell>
          <cell r="E11">
            <v>4083148</v>
          </cell>
          <cell r="F11">
            <v>12060588</v>
          </cell>
        </row>
        <row r="12">
          <cell r="C12">
            <v>4033110</v>
          </cell>
          <cell r="D12">
            <v>3944330</v>
          </cell>
          <cell r="E12">
            <v>4083148</v>
          </cell>
        </row>
        <row r="15">
          <cell r="B15" t="str">
            <v>Mần non Phường 2</v>
          </cell>
          <cell r="C15">
            <v>0</v>
          </cell>
          <cell r="D15">
            <v>2870133</v>
          </cell>
          <cell r="E15">
            <v>1435062</v>
          </cell>
          <cell r="F15">
            <v>4305195</v>
          </cell>
        </row>
        <row r="16">
          <cell r="D16">
            <v>2870133</v>
          </cell>
          <cell r="E16">
            <v>1435062</v>
          </cell>
        </row>
        <row r="18">
          <cell r="B18" t="str">
            <v>Mần non Phường 3</v>
          </cell>
          <cell r="C18">
            <v>0</v>
          </cell>
          <cell r="D18">
            <v>0</v>
          </cell>
          <cell r="E18">
            <v>7340182</v>
          </cell>
          <cell r="F18">
            <v>7340182</v>
          </cell>
        </row>
        <row r="19">
          <cell r="E19">
            <v>7340182</v>
          </cell>
        </row>
        <row r="21">
          <cell r="B21" t="str">
            <v>Mần non Phường 4</v>
          </cell>
          <cell r="C21">
            <v>1198434</v>
          </cell>
          <cell r="D21">
            <v>1202574</v>
          </cell>
          <cell r="E21">
            <v>1202573</v>
          </cell>
          <cell r="F21">
            <v>3603581</v>
          </cell>
        </row>
        <row r="22">
          <cell r="C22">
            <v>1198434</v>
          </cell>
          <cell r="D22">
            <v>1202574</v>
          </cell>
          <cell r="E22">
            <v>1202573</v>
          </cell>
        </row>
        <row r="26">
          <cell r="B26" t="str">
            <v>Mầm non Phường 5</v>
          </cell>
          <cell r="C26">
            <v>1906309</v>
          </cell>
          <cell r="D26">
            <v>2037984</v>
          </cell>
          <cell r="E26">
            <v>1898350</v>
          </cell>
          <cell r="F26">
            <v>5842643</v>
          </cell>
        </row>
        <row r="27">
          <cell r="C27">
            <v>1906309</v>
          </cell>
          <cell r="D27">
            <v>2037984</v>
          </cell>
          <cell r="E27">
            <v>1898350</v>
          </cell>
        </row>
        <row r="30">
          <cell r="B30" t="str">
            <v>Mầm non Phường 6</v>
          </cell>
          <cell r="C30">
            <v>2518222</v>
          </cell>
          <cell r="D30">
            <v>2537772</v>
          </cell>
          <cell r="E30">
            <v>2844545</v>
          </cell>
          <cell r="F30">
            <v>7900539</v>
          </cell>
        </row>
        <row r="31">
          <cell r="C31">
            <v>2518222</v>
          </cell>
          <cell r="D31">
            <v>2537772</v>
          </cell>
          <cell r="E31">
            <v>2362953</v>
          </cell>
        </row>
        <row r="32">
          <cell r="E32">
            <v>481592</v>
          </cell>
        </row>
        <row r="34">
          <cell r="B34" t="str">
            <v>Mầm non Phường 7</v>
          </cell>
          <cell r="C34">
            <v>1701908</v>
          </cell>
          <cell r="D34">
            <v>0</v>
          </cell>
          <cell r="E34">
            <v>1633017</v>
          </cell>
          <cell r="F34">
            <v>3334925</v>
          </cell>
        </row>
        <row r="35">
          <cell r="C35">
            <v>1701908</v>
          </cell>
          <cell r="E35">
            <v>1633017</v>
          </cell>
        </row>
        <row r="37">
          <cell r="B37" t="str">
            <v>Mầm non Phường 8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40">
          <cell r="B40" t="str">
            <v>Mầm non Phường 9</v>
          </cell>
          <cell r="C40">
            <v>0</v>
          </cell>
          <cell r="D40">
            <v>3280683</v>
          </cell>
          <cell r="E40">
            <v>2111577</v>
          </cell>
          <cell r="F40">
            <v>5392260</v>
          </cell>
        </row>
        <row r="41">
          <cell r="D41">
            <v>3280683</v>
          </cell>
          <cell r="E41">
            <v>1655922</v>
          </cell>
        </row>
        <row r="42">
          <cell r="E42">
            <v>455655</v>
          </cell>
        </row>
        <row r="43">
          <cell r="B43" t="str">
            <v>Mầm non Phường 10</v>
          </cell>
          <cell r="C43">
            <v>1801981</v>
          </cell>
          <cell r="D43">
            <v>1671180</v>
          </cell>
          <cell r="E43">
            <v>1560941</v>
          </cell>
          <cell r="F43">
            <v>5034102</v>
          </cell>
        </row>
        <row r="44">
          <cell r="C44">
            <v>1801981</v>
          </cell>
          <cell r="D44">
            <v>1671180</v>
          </cell>
          <cell r="E44">
            <v>1560941</v>
          </cell>
        </row>
        <row r="48">
          <cell r="B48" t="str">
            <v>Mầm non Phường 11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51">
          <cell r="B51" t="str">
            <v>Mầm non Phường 13</v>
          </cell>
          <cell r="C51">
            <v>2799928</v>
          </cell>
          <cell r="D51">
            <v>2855289</v>
          </cell>
          <cell r="E51">
            <v>2855289</v>
          </cell>
          <cell r="F51">
            <v>8510506</v>
          </cell>
        </row>
        <row r="52">
          <cell r="C52">
            <v>2799928</v>
          </cell>
          <cell r="D52">
            <v>2855289</v>
          </cell>
          <cell r="E52">
            <v>2855289</v>
          </cell>
        </row>
        <row r="55">
          <cell r="B55" t="str">
            <v>Mầm non Phường 14</v>
          </cell>
          <cell r="C55">
            <v>2543329</v>
          </cell>
          <cell r="D55">
            <v>2603899</v>
          </cell>
          <cell r="E55">
            <v>2884480</v>
          </cell>
          <cell r="F55">
            <v>8031708</v>
          </cell>
        </row>
        <row r="56">
          <cell r="C56">
            <v>2543329</v>
          </cell>
          <cell r="D56">
            <v>2603899</v>
          </cell>
          <cell r="E56">
            <v>2556040</v>
          </cell>
        </row>
        <row r="57">
          <cell r="E57">
            <v>328440</v>
          </cell>
        </row>
        <row r="61">
          <cell r="B61" t="str">
            <v>Mầm non Phường 15A</v>
          </cell>
          <cell r="C61">
            <v>3162707</v>
          </cell>
          <cell r="D61">
            <v>3135567</v>
          </cell>
          <cell r="E61">
            <v>3094650</v>
          </cell>
          <cell r="F61">
            <v>9392924</v>
          </cell>
        </row>
        <row r="62">
          <cell r="C62">
            <v>3162707</v>
          </cell>
          <cell r="D62">
            <v>3135567</v>
          </cell>
          <cell r="E62">
            <v>3094650</v>
          </cell>
        </row>
        <row r="64">
          <cell r="B64" t="str">
            <v>Mầm non Phường 15B</v>
          </cell>
          <cell r="C64">
            <v>1735243</v>
          </cell>
          <cell r="D64">
            <v>1747852</v>
          </cell>
          <cell r="E64">
            <v>1747162</v>
          </cell>
          <cell r="F64">
            <v>5230257</v>
          </cell>
        </row>
        <row r="65">
          <cell r="C65">
            <v>1735243</v>
          </cell>
          <cell r="D65">
            <v>1747852</v>
          </cell>
          <cell r="E65">
            <v>1747162</v>
          </cell>
        </row>
        <row r="67">
          <cell r="B67" t="str">
            <v>Mầm non 2/9</v>
          </cell>
          <cell r="C67">
            <v>2185622</v>
          </cell>
          <cell r="D67">
            <v>2185622</v>
          </cell>
          <cell r="E67">
            <v>2198041</v>
          </cell>
          <cell r="F67">
            <v>6569285</v>
          </cell>
        </row>
        <row r="68">
          <cell r="C68">
            <v>2185622</v>
          </cell>
          <cell r="D68">
            <v>2185622</v>
          </cell>
          <cell r="E68">
            <v>2198041</v>
          </cell>
        </row>
        <row r="71">
          <cell r="B71" t="str">
            <v>Mầm non 19/5</v>
          </cell>
          <cell r="C71">
            <v>4118242</v>
          </cell>
          <cell r="D71">
            <v>0</v>
          </cell>
          <cell r="E71">
            <v>8322357</v>
          </cell>
          <cell r="F71">
            <v>12440599</v>
          </cell>
        </row>
        <row r="72">
          <cell r="C72">
            <v>3769792</v>
          </cell>
          <cell r="E72">
            <v>4129903</v>
          </cell>
        </row>
        <row r="73">
          <cell r="C73">
            <v>348450</v>
          </cell>
          <cell r="E73">
            <v>4192454</v>
          </cell>
        </row>
        <row r="74">
          <cell r="B74" t="str">
            <v>Măng non I</v>
          </cell>
          <cell r="C74">
            <v>0</v>
          </cell>
          <cell r="D74">
            <v>0</v>
          </cell>
          <cell r="E74">
            <v>18656036</v>
          </cell>
          <cell r="F74">
            <v>18656036</v>
          </cell>
        </row>
        <row r="75">
          <cell r="E75">
            <v>18656036</v>
          </cell>
        </row>
        <row r="76">
          <cell r="B76" t="str">
            <v>Măng non II</v>
          </cell>
          <cell r="C76">
            <v>3113745</v>
          </cell>
          <cell r="D76">
            <v>3075799</v>
          </cell>
          <cell r="E76">
            <v>3075799</v>
          </cell>
          <cell r="F76">
            <v>9265343</v>
          </cell>
        </row>
        <row r="77">
          <cell r="C77">
            <v>3113745</v>
          </cell>
          <cell r="D77">
            <v>3075799</v>
          </cell>
          <cell r="E77">
            <v>3075799</v>
          </cell>
        </row>
        <row r="78">
          <cell r="B78" t="str">
            <v>Măng non III</v>
          </cell>
          <cell r="C78">
            <v>2937578</v>
          </cell>
          <cell r="D78">
            <v>2936065</v>
          </cell>
          <cell r="E78">
            <v>2770856</v>
          </cell>
          <cell r="F78">
            <v>8644499</v>
          </cell>
        </row>
        <row r="79">
          <cell r="C79">
            <v>2937578</v>
          </cell>
          <cell r="D79">
            <v>2936065</v>
          </cell>
          <cell r="E79">
            <v>2770856</v>
          </cell>
        </row>
        <row r="81">
          <cell r="B81" t="str">
            <v>Trường bồi dưỡng giáo dục quận 10</v>
          </cell>
          <cell r="C81">
            <v>1009792</v>
          </cell>
          <cell r="D81">
            <v>1006503</v>
          </cell>
          <cell r="E81">
            <v>1326732</v>
          </cell>
          <cell r="F81">
            <v>3343027</v>
          </cell>
        </row>
        <row r="82">
          <cell r="C82">
            <v>1009792</v>
          </cell>
          <cell r="D82">
            <v>1006503</v>
          </cell>
          <cell r="E82">
            <v>1326732</v>
          </cell>
        </row>
        <row r="84">
          <cell r="B84" t="str">
            <v>Trường Võ Trường Toản</v>
          </cell>
          <cell r="F84">
            <v>0</v>
          </cell>
        </row>
        <row r="87">
          <cell r="B87" t="str">
            <v>Trường CMT8</v>
          </cell>
          <cell r="C87">
            <v>3965913</v>
          </cell>
          <cell r="D87">
            <v>3965913</v>
          </cell>
          <cell r="E87">
            <v>3965913</v>
          </cell>
          <cell r="F87">
            <v>11897739</v>
          </cell>
        </row>
        <row r="88">
          <cell r="C88">
            <v>3965913</v>
          </cell>
          <cell r="D88">
            <v>3965913</v>
          </cell>
          <cell r="E88">
            <v>3965913</v>
          </cell>
        </row>
        <row r="91">
          <cell r="B91" t="str">
            <v>Trường chuyên Biệt</v>
          </cell>
          <cell r="C91">
            <v>0</v>
          </cell>
          <cell r="D91">
            <v>0</v>
          </cell>
          <cell r="E91">
            <v>4176225</v>
          </cell>
          <cell r="F91">
            <v>4176225</v>
          </cell>
        </row>
        <row r="92">
          <cell r="E92">
            <v>4176225</v>
          </cell>
        </row>
        <row r="94">
          <cell r="B94" t="str">
            <v>Trường Diên Hồng</v>
          </cell>
          <cell r="F94">
            <v>0</v>
          </cell>
        </row>
        <row r="96">
          <cell r="B96" t="str">
            <v>Trường Thiên Hộ Dương</v>
          </cell>
          <cell r="C96">
            <v>5145008</v>
          </cell>
          <cell r="D96">
            <v>4859010</v>
          </cell>
          <cell r="E96">
            <v>4946162</v>
          </cell>
          <cell r="F96">
            <v>14950180</v>
          </cell>
        </row>
        <row r="97">
          <cell r="C97">
            <v>5145008</v>
          </cell>
          <cell r="D97">
            <v>4859010</v>
          </cell>
          <cell r="E97">
            <v>4946162</v>
          </cell>
        </row>
        <row r="98">
          <cell r="B98" t="str">
            <v>Trường Trương Định</v>
          </cell>
          <cell r="C98">
            <v>0</v>
          </cell>
          <cell r="D98">
            <v>6280236</v>
          </cell>
          <cell r="E98">
            <v>3140118</v>
          </cell>
          <cell r="F98">
            <v>9420354</v>
          </cell>
        </row>
        <row r="99">
          <cell r="D99">
            <v>3140118</v>
          </cell>
          <cell r="E99">
            <v>3140118</v>
          </cell>
        </row>
        <row r="100">
          <cell r="D100">
            <v>3140118</v>
          </cell>
        </row>
        <row r="101">
          <cell r="B101" t="str">
            <v>Trường Hồ Thị Kỷ</v>
          </cell>
          <cell r="C101">
            <v>5960609</v>
          </cell>
          <cell r="D101">
            <v>6255965</v>
          </cell>
          <cell r="E101">
            <v>6056247</v>
          </cell>
          <cell r="F101">
            <v>18272821</v>
          </cell>
        </row>
        <row r="102">
          <cell r="C102">
            <v>5960609</v>
          </cell>
          <cell r="D102">
            <v>6255965</v>
          </cell>
          <cell r="E102">
            <v>6056247</v>
          </cell>
        </row>
        <row r="105">
          <cell r="B105" t="str">
            <v>Trường Điện Biên</v>
          </cell>
          <cell r="C105">
            <v>0</v>
          </cell>
          <cell r="D105">
            <v>4501238</v>
          </cell>
          <cell r="E105">
            <v>0</v>
          </cell>
          <cell r="F105">
            <v>4501238</v>
          </cell>
        </row>
        <row r="106">
          <cell r="D106">
            <v>4501238</v>
          </cell>
        </row>
        <row r="107">
          <cell r="B107" t="str">
            <v>Trường Trần Phú</v>
          </cell>
          <cell r="C107">
            <v>0</v>
          </cell>
          <cell r="D107">
            <v>16660510</v>
          </cell>
          <cell r="E107">
            <v>8235771</v>
          </cell>
          <cell r="F107">
            <v>24896281</v>
          </cell>
        </row>
        <row r="108">
          <cell r="D108">
            <v>16660510</v>
          </cell>
          <cell r="E108">
            <v>8235771</v>
          </cell>
        </row>
        <row r="110">
          <cell r="B110" t="str">
            <v>Trường Triệu Thị Trinh</v>
          </cell>
          <cell r="C110">
            <v>5035773</v>
          </cell>
          <cell r="D110">
            <v>5036202</v>
          </cell>
          <cell r="E110">
            <v>5741869</v>
          </cell>
          <cell r="F110">
            <v>15813844</v>
          </cell>
        </row>
        <row r="111">
          <cell r="C111">
            <v>5035773</v>
          </cell>
          <cell r="D111">
            <v>5036202</v>
          </cell>
          <cell r="E111">
            <v>5047453</v>
          </cell>
        </row>
        <row r="112">
          <cell r="E112">
            <v>694416</v>
          </cell>
        </row>
        <row r="114">
          <cell r="B114" t="str">
            <v>Trường Lê Thị Riêng</v>
          </cell>
          <cell r="C114">
            <v>0</v>
          </cell>
          <cell r="D114">
            <v>7455496</v>
          </cell>
          <cell r="E114">
            <v>3833656</v>
          </cell>
          <cell r="F114">
            <v>11289152</v>
          </cell>
        </row>
        <row r="115">
          <cell r="D115">
            <v>7455496</v>
          </cell>
          <cell r="E115">
            <v>3833656</v>
          </cell>
        </row>
        <row r="117">
          <cell r="B117" t="str">
            <v>Trường Trần Nhân Tôn</v>
          </cell>
          <cell r="C117">
            <v>4022838</v>
          </cell>
          <cell r="D117">
            <v>3941257</v>
          </cell>
          <cell r="E117">
            <v>3813814</v>
          </cell>
          <cell r="F117">
            <v>11777909</v>
          </cell>
        </row>
        <row r="118">
          <cell r="C118">
            <v>4022838</v>
          </cell>
          <cell r="D118">
            <v>3941257</v>
          </cell>
          <cell r="E118">
            <v>3813814</v>
          </cell>
        </row>
        <row r="119">
          <cell r="B119" t="str">
            <v>Trường Hoàng Diệu</v>
          </cell>
          <cell r="C119">
            <v>1606897</v>
          </cell>
          <cell r="D119">
            <v>1735509</v>
          </cell>
          <cell r="E119">
            <v>1794849</v>
          </cell>
          <cell r="F119">
            <v>5137255</v>
          </cell>
        </row>
        <row r="120">
          <cell r="C120">
            <v>1606897</v>
          </cell>
          <cell r="D120">
            <v>1735509</v>
          </cell>
          <cell r="E120">
            <v>1794849</v>
          </cell>
        </row>
        <row r="122">
          <cell r="B122" t="str">
            <v>Trường Trần Quang Cơ</v>
          </cell>
          <cell r="C122">
            <v>0</v>
          </cell>
          <cell r="D122">
            <v>11666842</v>
          </cell>
          <cell r="E122">
            <v>7756423</v>
          </cell>
          <cell r="F122">
            <v>19423265</v>
          </cell>
        </row>
        <row r="123">
          <cell r="D123">
            <v>11666842</v>
          </cell>
          <cell r="E123">
            <v>7756423</v>
          </cell>
        </row>
        <row r="125">
          <cell r="B125" t="str">
            <v>Trường Hoàng Văn Thụ</v>
          </cell>
          <cell r="C125">
            <v>12817706</v>
          </cell>
          <cell r="D125">
            <v>12733534</v>
          </cell>
          <cell r="E125">
            <v>16199552</v>
          </cell>
          <cell r="F125">
            <v>41750792</v>
          </cell>
        </row>
        <row r="126">
          <cell r="C126">
            <v>12673872</v>
          </cell>
          <cell r="D126">
            <v>12733534</v>
          </cell>
          <cell r="E126">
            <v>12438466</v>
          </cell>
        </row>
        <row r="127">
          <cell r="C127">
            <v>143834</v>
          </cell>
          <cell r="E127">
            <v>3417984</v>
          </cell>
        </row>
        <row r="128">
          <cell r="E128">
            <v>343102</v>
          </cell>
        </row>
        <row r="129">
          <cell r="B129" t="str">
            <v>Trường Lạc Hồng</v>
          </cell>
          <cell r="C129">
            <v>7179519</v>
          </cell>
          <cell r="D129">
            <v>7406345</v>
          </cell>
          <cell r="E129">
            <v>7732439</v>
          </cell>
          <cell r="F129">
            <v>22318303</v>
          </cell>
        </row>
        <row r="130">
          <cell r="C130">
            <v>7179519</v>
          </cell>
          <cell r="D130">
            <v>7406345</v>
          </cell>
          <cell r="E130">
            <v>7732439</v>
          </cell>
        </row>
        <row r="134">
          <cell r="B134" t="str">
            <v>Trường Nguyễn Chí Thanh</v>
          </cell>
          <cell r="C134">
            <v>3930375</v>
          </cell>
          <cell r="D134">
            <v>3993664</v>
          </cell>
          <cell r="E134">
            <v>4042649</v>
          </cell>
          <cell r="F134">
            <v>11966688</v>
          </cell>
        </row>
        <row r="135">
          <cell r="C135">
            <v>3930375</v>
          </cell>
          <cell r="D135">
            <v>3993664</v>
          </cell>
          <cell r="E135">
            <v>4042649</v>
          </cell>
        </row>
        <row r="139">
          <cell r="B139" t="str">
            <v>Trường Nguyễn Tri Phương</v>
          </cell>
          <cell r="C139">
            <v>5927629</v>
          </cell>
          <cell r="D139">
            <v>6035131</v>
          </cell>
          <cell r="E139">
            <v>6536462</v>
          </cell>
          <cell r="F139">
            <v>18499222</v>
          </cell>
        </row>
        <row r="140">
          <cell r="C140">
            <v>5927629</v>
          </cell>
          <cell r="D140">
            <v>6035131</v>
          </cell>
          <cell r="E140">
            <v>6536462</v>
          </cell>
        </row>
        <row r="145">
          <cell r="B145" t="str">
            <v>Trường Nhật Tảo</v>
          </cell>
          <cell r="C145">
            <v>2384827</v>
          </cell>
          <cell r="D145">
            <v>2579499</v>
          </cell>
          <cell r="E145">
            <v>2386920</v>
          </cell>
          <cell r="F145">
            <v>7351246</v>
          </cell>
        </row>
        <row r="146">
          <cell r="C146">
            <v>2384827</v>
          </cell>
          <cell r="D146">
            <v>2579499</v>
          </cell>
          <cell r="E146">
            <v>2386920</v>
          </cell>
        </row>
        <row r="147">
          <cell r="B147" t="str">
            <v>TT Kỷ thuật và hướng nghiệp Q10</v>
          </cell>
          <cell r="E147">
            <v>2672470</v>
          </cell>
          <cell r="F147">
            <v>2672470</v>
          </cell>
        </row>
        <row r="148">
          <cell r="E148">
            <v>2672470</v>
          </cell>
        </row>
        <row r="149">
          <cell r="B149" t="str">
            <v>Trường Lê Đình Chinh</v>
          </cell>
          <cell r="C149">
            <v>3726124</v>
          </cell>
          <cell r="D149">
            <v>3825073</v>
          </cell>
          <cell r="E149">
            <v>3735430</v>
          </cell>
          <cell r="F149">
            <v>11286627</v>
          </cell>
        </row>
        <row r="150">
          <cell r="C150">
            <v>3726124</v>
          </cell>
          <cell r="D150">
            <v>3825073</v>
          </cell>
          <cell r="E150">
            <v>3735430</v>
          </cell>
        </row>
        <row r="151">
          <cell r="B151" t="str">
            <v>Dương Minh Châu</v>
          </cell>
          <cell r="E151">
            <v>21358329</v>
          </cell>
          <cell r="F151">
            <v>21358329</v>
          </cell>
        </row>
        <row r="152">
          <cell r="E152">
            <v>21358329</v>
          </cell>
        </row>
        <row r="153">
          <cell r="B153" t="str">
            <v>Trường Tô Hiến Thành</v>
          </cell>
          <cell r="C153">
            <v>2450330</v>
          </cell>
          <cell r="D153">
            <v>2413171</v>
          </cell>
          <cell r="E153">
            <v>2413171</v>
          </cell>
          <cell r="F153">
            <v>7276672</v>
          </cell>
        </row>
        <row r="154">
          <cell r="C154">
            <v>48475</v>
          </cell>
          <cell r="D154">
            <v>2413171</v>
          </cell>
          <cell r="E154">
            <v>2413171</v>
          </cell>
        </row>
        <row r="155">
          <cell r="C155">
            <v>2401855</v>
          </cell>
        </row>
        <row r="156">
          <cell r="B156" t="str">
            <v>Trường Bắc Hải</v>
          </cell>
          <cell r="C156">
            <v>5288022</v>
          </cell>
          <cell r="D156">
            <v>5276032</v>
          </cell>
          <cell r="E156">
            <v>5187022</v>
          </cell>
          <cell r="F156">
            <v>15751076</v>
          </cell>
        </row>
        <row r="157">
          <cell r="C157">
            <v>5265882</v>
          </cell>
          <cell r="D157">
            <v>5276032</v>
          </cell>
          <cell r="E157">
            <v>5187022</v>
          </cell>
        </row>
        <row r="158">
          <cell r="C158">
            <v>22140</v>
          </cell>
        </row>
        <row r="159">
          <cell r="B159" t="str">
            <v>Trần Văn Kiểu</v>
          </cell>
          <cell r="C159">
            <v>0</v>
          </cell>
          <cell r="D159">
            <v>0</v>
          </cell>
          <cell r="E159">
            <v>8065226</v>
          </cell>
          <cell r="F159">
            <v>8065226</v>
          </cell>
        </row>
        <row r="160">
          <cell r="E160">
            <v>8065226</v>
          </cell>
        </row>
        <row r="161">
          <cell r="B161" t="str">
            <v>Trường Nguyễn Văn Tố</v>
          </cell>
          <cell r="C161">
            <v>4878656</v>
          </cell>
          <cell r="D161">
            <v>4727560</v>
          </cell>
          <cell r="E161">
            <v>8507888</v>
          </cell>
          <cell r="F161">
            <v>18114104</v>
          </cell>
        </row>
        <row r="162">
          <cell r="C162">
            <v>4878656</v>
          </cell>
          <cell r="D162">
            <v>4727560</v>
          </cell>
          <cell r="E162">
            <v>8507888</v>
          </cell>
        </row>
        <row r="163">
          <cell r="B163" t="str">
            <v>Trường Trí Tri</v>
          </cell>
          <cell r="C163">
            <v>0</v>
          </cell>
          <cell r="E163">
            <v>5790724</v>
          </cell>
          <cell r="F163">
            <v>5790724</v>
          </cell>
        </row>
      </sheetData>
      <sheetData sheetId="1" refreshError="1">
        <row r="11">
          <cell r="B11" t="str">
            <v>Mần non Phường 1</v>
          </cell>
          <cell r="C11">
            <v>5144313</v>
          </cell>
          <cell r="D11">
            <v>4176492</v>
          </cell>
          <cell r="E11">
            <v>4063516</v>
          </cell>
          <cell r="F11">
            <v>13384321</v>
          </cell>
        </row>
        <row r="12">
          <cell r="C12">
            <v>3966253</v>
          </cell>
          <cell r="D12">
            <v>4176492</v>
          </cell>
          <cell r="E12">
            <v>4063516</v>
          </cell>
        </row>
        <row r="13">
          <cell r="C13">
            <v>1178060</v>
          </cell>
        </row>
        <row r="15">
          <cell r="B15" t="str">
            <v>Mần non Phường 2</v>
          </cell>
          <cell r="C15">
            <v>1443802</v>
          </cell>
          <cell r="D15">
            <v>1520047</v>
          </cell>
          <cell r="E15">
            <v>1520047</v>
          </cell>
          <cell r="F15">
            <v>4483896</v>
          </cell>
        </row>
        <row r="16">
          <cell r="C16">
            <v>1443802</v>
          </cell>
          <cell r="D16">
            <v>1520047</v>
          </cell>
          <cell r="E16">
            <v>1520047</v>
          </cell>
        </row>
        <row r="18">
          <cell r="B18" t="str">
            <v>Mần non Phường 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1">
          <cell r="B21" t="str">
            <v>Mần non Phường 4</v>
          </cell>
          <cell r="C21">
            <v>1478769</v>
          </cell>
          <cell r="D21">
            <v>1274524</v>
          </cell>
          <cell r="E21">
            <v>1328344</v>
          </cell>
          <cell r="F21">
            <v>4081637</v>
          </cell>
        </row>
        <row r="22">
          <cell r="C22">
            <v>1478769</v>
          </cell>
          <cell r="D22">
            <v>1274524</v>
          </cell>
          <cell r="E22">
            <v>1328344</v>
          </cell>
        </row>
        <row r="26">
          <cell r="B26" t="str">
            <v>Mầm non Phường 5</v>
          </cell>
          <cell r="C26">
            <v>2166900</v>
          </cell>
          <cell r="D26">
            <v>1977241</v>
          </cell>
          <cell r="E26">
            <v>1881815</v>
          </cell>
          <cell r="F26">
            <v>6025956</v>
          </cell>
        </row>
        <row r="27">
          <cell r="C27">
            <v>2166900</v>
          </cell>
          <cell r="D27">
            <v>1977241</v>
          </cell>
          <cell r="E27">
            <v>1881815</v>
          </cell>
        </row>
        <row r="30">
          <cell r="B30" t="str">
            <v>Mầm non Phường 6</v>
          </cell>
          <cell r="C30">
            <v>2597452</v>
          </cell>
          <cell r="D30">
            <v>2574164</v>
          </cell>
          <cell r="E30">
            <v>2400999</v>
          </cell>
          <cell r="F30">
            <v>7572615</v>
          </cell>
        </row>
        <row r="31">
          <cell r="C31">
            <v>2597452</v>
          </cell>
          <cell r="D31">
            <v>2574164</v>
          </cell>
          <cell r="E31">
            <v>2400999</v>
          </cell>
        </row>
        <row r="34">
          <cell r="B34" t="str">
            <v>Mầm non Phường 7</v>
          </cell>
          <cell r="C34">
            <v>3334198</v>
          </cell>
          <cell r="D34">
            <v>1661660</v>
          </cell>
          <cell r="E34">
            <v>1661660</v>
          </cell>
          <cell r="F34">
            <v>6657518</v>
          </cell>
        </row>
        <row r="35">
          <cell r="C35">
            <v>3334198</v>
          </cell>
          <cell r="D35">
            <v>1661660</v>
          </cell>
          <cell r="E35">
            <v>1661660</v>
          </cell>
        </row>
        <row r="37">
          <cell r="B37" t="str">
            <v>Mầm non Phường 8</v>
          </cell>
          <cell r="C37">
            <v>0</v>
          </cell>
          <cell r="D37">
            <v>2353728</v>
          </cell>
          <cell r="E37">
            <v>2353728</v>
          </cell>
          <cell r="F37">
            <v>4707456</v>
          </cell>
        </row>
        <row r="38">
          <cell r="D38">
            <v>2353728</v>
          </cell>
          <cell r="E38">
            <v>2353728</v>
          </cell>
        </row>
        <row r="40">
          <cell r="B40" t="str">
            <v>Mầm non Phường 9</v>
          </cell>
          <cell r="C40">
            <v>0</v>
          </cell>
          <cell r="D40">
            <v>3119750</v>
          </cell>
          <cell r="E40">
            <v>1559875</v>
          </cell>
          <cell r="F40">
            <v>4679625</v>
          </cell>
        </row>
        <row r="41">
          <cell r="D41">
            <v>3119750</v>
          </cell>
          <cell r="E41">
            <v>1559875</v>
          </cell>
        </row>
        <row r="43">
          <cell r="B43" t="str">
            <v>Mầm non Phường 10</v>
          </cell>
          <cell r="C43">
            <v>1627043</v>
          </cell>
          <cell r="D43">
            <v>1590105</v>
          </cell>
          <cell r="E43">
            <v>1592037</v>
          </cell>
          <cell r="F43">
            <v>4809185</v>
          </cell>
        </row>
        <row r="44">
          <cell r="C44">
            <v>1562022</v>
          </cell>
          <cell r="D44">
            <v>1590105</v>
          </cell>
          <cell r="E44">
            <v>1932</v>
          </cell>
        </row>
        <row r="45">
          <cell r="C45">
            <v>65021</v>
          </cell>
          <cell r="E45">
            <v>1590105</v>
          </cell>
        </row>
        <row r="48">
          <cell r="B48" t="str">
            <v>Mầm non Phường 11</v>
          </cell>
          <cell r="C48">
            <v>3947964</v>
          </cell>
          <cell r="D48">
            <v>0</v>
          </cell>
          <cell r="E48">
            <v>4112952</v>
          </cell>
          <cell r="F48">
            <v>8060916</v>
          </cell>
        </row>
        <row r="49">
          <cell r="C49">
            <v>3947964</v>
          </cell>
          <cell r="E49">
            <v>4112952</v>
          </cell>
        </row>
        <row r="51">
          <cell r="B51" t="str">
            <v>Mầm non Phường 13</v>
          </cell>
          <cell r="C51">
            <v>2878933</v>
          </cell>
          <cell r="D51">
            <v>2866306</v>
          </cell>
          <cell r="E51">
            <v>2866306</v>
          </cell>
          <cell r="F51">
            <v>8611545</v>
          </cell>
        </row>
        <row r="52">
          <cell r="C52">
            <v>2878933</v>
          </cell>
          <cell r="D52">
            <v>2866306</v>
          </cell>
          <cell r="E52">
            <v>2866306</v>
          </cell>
        </row>
        <row r="55">
          <cell r="B55" t="str">
            <v>Mầm non Phường 14</v>
          </cell>
          <cell r="C55">
            <v>2574646</v>
          </cell>
          <cell r="D55">
            <v>2588768</v>
          </cell>
          <cell r="E55">
            <v>2564204</v>
          </cell>
          <cell r="F55">
            <v>7727618</v>
          </cell>
        </row>
        <row r="56">
          <cell r="C56">
            <v>2574646</v>
          </cell>
          <cell r="D56">
            <v>2588768</v>
          </cell>
          <cell r="E56">
            <v>2564204</v>
          </cell>
        </row>
        <row r="61">
          <cell r="B61" t="str">
            <v>Mầm non Phường 15A</v>
          </cell>
          <cell r="C61">
            <v>3104540</v>
          </cell>
          <cell r="D61">
            <v>2921920</v>
          </cell>
          <cell r="E61">
            <v>2773110</v>
          </cell>
          <cell r="F61">
            <v>8799570</v>
          </cell>
        </row>
        <row r="62">
          <cell r="C62">
            <v>3104540</v>
          </cell>
          <cell r="D62">
            <v>2921920</v>
          </cell>
          <cell r="E62">
            <v>2773110</v>
          </cell>
        </row>
        <row r="64">
          <cell r="B64" t="str">
            <v>Mầm non Phường 15B</v>
          </cell>
          <cell r="C64">
            <v>1801102</v>
          </cell>
          <cell r="D64">
            <v>1807772</v>
          </cell>
          <cell r="E64">
            <v>1807772</v>
          </cell>
          <cell r="F64">
            <v>5416646</v>
          </cell>
        </row>
        <row r="65">
          <cell r="C65">
            <v>1801102</v>
          </cell>
          <cell r="D65">
            <v>1807772</v>
          </cell>
          <cell r="E65">
            <v>1807772</v>
          </cell>
        </row>
        <row r="67">
          <cell r="B67" t="str">
            <v>Mầm non 2/9</v>
          </cell>
          <cell r="C67">
            <v>2214297</v>
          </cell>
          <cell r="D67">
            <v>2306180</v>
          </cell>
          <cell r="E67">
            <v>2306180</v>
          </cell>
          <cell r="F67">
            <v>6826657</v>
          </cell>
        </row>
        <row r="68">
          <cell r="C68">
            <v>2214297</v>
          </cell>
          <cell r="D68">
            <v>2306180</v>
          </cell>
          <cell r="E68">
            <v>2306180</v>
          </cell>
        </row>
        <row r="71">
          <cell r="B71" t="str">
            <v>Mầm non 19/5</v>
          </cell>
          <cell r="C71">
            <v>4898050</v>
          </cell>
          <cell r="D71">
            <v>0</v>
          </cell>
          <cell r="E71">
            <v>8377142</v>
          </cell>
          <cell r="F71">
            <v>13275192</v>
          </cell>
        </row>
        <row r="72">
          <cell r="C72">
            <v>4283833</v>
          </cell>
          <cell r="E72">
            <v>4220771</v>
          </cell>
        </row>
        <row r="73">
          <cell r="C73">
            <v>614217</v>
          </cell>
          <cell r="E73">
            <v>4156371</v>
          </cell>
        </row>
        <row r="74">
          <cell r="B74" t="str">
            <v>Măng non I</v>
          </cell>
          <cell r="C74">
            <v>0</v>
          </cell>
          <cell r="D74">
            <v>0</v>
          </cell>
          <cell r="E74">
            <v>18359865</v>
          </cell>
          <cell r="F74">
            <v>18359865</v>
          </cell>
        </row>
        <row r="75">
          <cell r="E75">
            <v>18359865</v>
          </cell>
        </row>
        <row r="76">
          <cell r="B76" t="str">
            <v>Măng non II</v>
          </cell>
          <cell r="C76">
            <v>3440149</v>
          </cell>
          <cell r="D76">
            <v>3114842</v>
          </cell>
          <cell r="E76">
            <v>3129355</v>
          </cell>
          <cell r="F76">
            <v>9684346</v>
          </cell>
        </row>
        <row r="77">
          <cell r="C77">
            <v>3440149</v>
          </cell>
          <cell r="D77">
            <v>3114842</v>
          </cell>
          <cell r="E77">
            <v>3129355</v>
          </cell>
        </row>
        <row r="78">
          <cell r="B78" t="str">
            <v>Măng non III</v>
          </cell>
          <cell r="C78">
            <v>2928967</v>
          </cell>
          <cell r="D78">
            <v>2886466</v>
          </cell>
          <cell r="E78">
            <v>2798778</v>
          </cell>
          <cell r="F78">
            <v>8614211</v>
          </cell>
        </row>
        <row r="79">
          <cell r="C79">
            <v>2928967</v>
          </cell>
          <cell r="D79">
            <v>2886466</v>
          </cell>
          <cell r="E79">
            <v>2798778</v>
          </cell>
        </row>
        <row r="81">
          <cell r="B81" t="str">
            <v>Trường bồi dưỡng giáo dục quận 10</v>
          </cell>
          <cell r="C81">
            <v>1054941</v>
          </cell>
          <cell r="D81">
            <v>1100660</v>
          </cell>
          <cell r="E81">
            <v>979915</v>
          </cell>
          <cell r="F81">
            <v>3135516</v>
          </cell>
        </row>
        <row r="82">
          <cell r="C82">
            <v>1054941</v>
          </cell>
          <cell r="D82">
            <v>47076</v>
          </cell>
          <cell r="E82">
            <v>979915</v>
          </cell>
        </row>
        <row r="83">
          <cell r="D83">
            <v>1053584</v>
          </cell>
        </row>
        <row r="84">
          <cell r="B84" t="str">
            <v>Trường Võ Trường Toản</v>
          </cell>
          <cell r="C84">
            <v>16140273</v>
          </cell>
          <cell r="D84">
            <v>46393195</v>
          </cell>
          <cell r="E84">
            <v>0</v>
          </cell>
          <cell r="F84">
            <v>62533468</v>
          </cell>
        </row>
        <row r="85">
          <cell r="C85">
            <v>16140273</v>
          </cell>
          <cell r="D85">
            <v>5518034</v>
          </cell>
        </row>
        <row r="86">
          <cell r="D86">
            <v>6486594</v>
          </cell>
        </row>
        <row r="87">
          <cell r="D87">
            <v>34388567</v>
          </cell>
        </row>
        <row r="88">
          <cell r="B88" t="str">
            <v>Trường CMT8</v>
          </cell>
          <cell r="C88">
            <v>3840655</v>
          </cell>
          <cell r="D88">
            <v>3840655</v>
          </cell>
          <cell r="E88">
            <v>3849798</v>
          </cell>
          <cell r="F88">
            <v>11531108</v>
          </cell>
        </row>
        <row r="89">
          <cell r="C89">
            <v>3840655</v>
          </cell>
          <cell r="D89">
            <v>3840655</v>
          </cell>
          <cell r="E89">
            <v>3849798</v>
          </cell>
        </row>
        <row r="92">
          <cell r="B92" t="str">
            <v>Trường chuyên Biệt</v>
          </cell>
          <cell r="C92">
            <v>0</v>
          </cell>
          <cell r="D92">
            <v>0</v>
          </cell>
          <cell r="E92">
            <v>4515810</v>
          </cell>
          <cell r="F92">
            <v>4515810</v>
          </cell>
        </row>
        <row r="93">
          <cell r="E93">
            <v>4515810</v>
          </cell>
        </row>
        <row r="95">
          <cell r="B95" t="str">
            <v>Trường Thiên Hộ Dương</v>
          </cell>
          <cell r="C95">
            <v>6704675</v>
          </cell>
          <cell r="D95">
            <v>5202320</v>
          </cell>
          <cell r="E95">
            <v>5110384</v>
          </cell>
          <cell r="F95">
            <v>17017379</v>
          </cell>
        </row>
        <row r="96">
          <cell r="C96">
            <v>6704675</v>
          </cell>
          <cell r="D96">
            <v>5202320</v>
          </cell>
          <cell r="E96">
            <v>5110384</v>
          </cell>
        </row>
        <row r="97">
          <cell r="B97" t="str">
            <v>Trường Trương Định</v>
          </cell>
          <cell r="C97">
            <v>3869398</v>
          </cell>
          <cell r="D97">
            <v>3577988</v>
          </cell>
          <cell r="E97">
            <v>3413873</v>
          </cell>
          <cell r="F97">
            <v>10861259</v>
          </cell>
        </row>
        <row r="98">
          <cell r="C98">
            <v>3869398</v>
          </cell>
          <cell r="D98">
            <v>3469428</v>
          </cell>
          <cell r="E98">
            <v>3413873</v>
          </cell>
        </row>
        <row r="99">
          <cell r="D99">
            <v>108560</v>
          </cell>
        </row>
        <row r="100">
          <cell r="B100" t="str">
            <v>Trường Hồ Thị Kỷ</v>
          </cell>
          <cell r="C100">
            <v>7877903</v>
          </cell>
          <cell r="D100">
            <v>5873214</v>
          </cell>
          <cell r="E100">
            <v>5737780</v>
          </cell>
          <cell r="F100">
            <v>19488897</v>
          </cell>
        </row>
        <row r="101">
          <cell r="C101">
            <v>7877903</v>
          </cell>
          <cell r="D101">
            <v>5873214</v>
          </cell>
          <cell r="E101">
            <v>5737780</v>
          </cell>
        </row>
        <row r="104">
          <cell r="B104" t="str">
            <v>Trường Điện Biên</v>
          </cell>
          <cell r="C104">
            <v>4501974</v>
          </cell>
          <cell r="D104">
            <v>0</v>
          </cell>
          <cell r="E104">
            <v>0</v>
          </cell>
          <cell r="F104">
            <v>4501974</v>
          </cell>
        </row>
        <row r="105">
          <cell r="C105">
            <v>4501974</v>
          </cell>
        </row>
        <row r="106">
          <cell r="B106" t="str">
            <v>Trường Trần Phú</v>
          </cell>
          <cell r="C106">
            <v>8411744</v>
          </cell>
          <cell r="D106">
            <v>0</v>
          </cell>
          <cell r="E106">
            <v>16327295</v>
          </cell>
          <cell r="F106">
            <v>24739039</v>
          </cell>
        </row>
        <row r="107">
          <cell r="C107">
            <v>8411744</v>
          </cell>
          <cell r="E107">
            <v>16327295</v>
          </cell>
        </row>
        <row r="109">
          <cell r="B109" t="str">
            <v>Trường Triệu Thị Trinh</v>
          </cell>
          <cell r="C109">
            <v>6174572</v>
          </cell>
          <cell r="D109">
            <v>5843923</v>
          </cell>
          <cell r="E109">
            <v>4825547</v>
          </cell>
          <cell r="F109">
            <v>16844042</v>
          </cell>
        </row>
        <row r="110">
          <cell r="C110">
            <v>6174572</v>
          </cell>
          <cell r="D110">
            <v>5843923</v>
          </cell>
          <cell r="E110">
            <v>4825547</v>
          </cell>
        </row>
        <row r="113">
          <cell r="B113" t="str">
            <v>Trường Lê Thị Riêng</v>
          </cell>
          <cell r="C113">
            <v>0</v>
          </cell>
          <cell r="D113">
            <v>9356340</v>
          </cell>
          <cell r="E113">
            <v>4119178</v>
          </cell>
          <cell r="F113">
            <v>13475518</v>
          </cell>
        </row>
        <row r="114">
          <cell r="D114">
            <v>3904128</v>
          </cell>
          <cell r="E114">
            <v>193545</v>
          </cell>
        </row>
        <row r="115">
          <cell r="D115">
            <v>1264494</v>
          </cell>
          <cell r="E115">
            <v>3925633</v>
          </cell>
        </row>
        <row r="116">
          <cell r="D116">
            <v>4009468</v>
          </cell>
        </row>
        <row r="117">
          <cell r="D117">
            <v>178250</v>
          </cell>
        </row>
        <row r="118">
          <cell r="B118" t="str">
            <v>Trường Trần Nhân Tôn</v>
          </cell>
          <cell r="C118">
            <v>3987303</v>
          </cell>
          <cell r="D118">
            <v>3986705</v>
          </cell>
          <cell r="E118">
            <v>3932402</v>
          </cell>
          <cell r="F118">
            <v>11906410</v>
          </cell>
        </row>
        <row r="119">
          <cell r="C119">
            <v>3987303</v>
          </cell>
          <cell r="D119">
            <v>3986705</v>
          </cell>
          <cell r="E119">
            <v>3932402</v>
          </cell>
        </row>
        <row r="120">
          <cell r="B120" t="str">
            <v>Trường Hoàng Diệu</v>
          </cell>
          <cell r="C120">
            <v>1844232</v>
          </cell>
          <cell r="D120">
            <v>1849534</v>
          </cell>
          <cell r="E120">
            <v>0</v>
          </cell>
          <cell r="F120">
            <v>3693766</v>
          </cell>
        </row>
        <row r="121">
          <cell r="C121">
            <v>1844232</v>
          </cell>
          <cell r="D121">
            <v>1849534</v>
          </cell>
        </row>
        <row r="123">
          <cell r="B123" t="str">
            <v>Trường Trần Quang Cơ</v>
          </cell>
          <cell r="C123">
            <v>6028914</v>
          </cell>
          <cell r="D123">
            <v>6069962</v>
          </cell>
          <cell r="E123">
            <v>6069962</v>
          </cell>
          <cell r="F123">
            <v>18168838</v>
          </cell>
        </row>
        <row r="124">
          <cell r="C124">
            <v>6028914</v>
          </cell>
          <cell r="D124">
            <v>6069962</v>
          </cell>
          <cell r="E124">
            <v>6069962</v>
          </cell>
        </row>
        <row r="126">
          <cell r="B126" t="str">
            <v>Trường Hoàng Văn Thụ</v>
          </cell>
          <cell r="C126">
            <v>12870708</v>
          </cell>
          <cell r="D126">
            <v>12321652</v>
          </cell>
          <cell r="E126">
            <v>12357118</v>
          </cell>
          <cell r="F126">
            <v>37549478</v>
          </cell>
        </row>
        <row r="127">
          <cell r="C127">
            <v>12870708</v>
          </cell>
          <cell r="D127">
            <v>12321652</v>
          </cell>
          <cell r="E127">
            <v>12357118</v>
          </cell>
        </row>
        <row r="130">
          <cell r="B130" t="str">
            <v>Trường Lạc Hồng</v>
          </cell>
          <cell r="C130">
            <v>7930469</v>
          </cell>
          <cell r="D130">
            <v>7317891</v>
          </cell>
          <cell r="E130">
            <v>7070687</v>
          </cell>
          <cell r="F130">
            <v>22319047</v>
          </cell>
        </row>
        <row r="131">
          <cell r="C131">
            <v>7930469</v>
          </cell>
          <cell r="D131">
            <v>81880</v>
          </cell>
          <cell r="E131">
            <v>6947407</v>
          </cell>
        </row>
        <row r="132">
          <cell r="D132">
            <v>287362</v>
          </cell>
          <cell r="E132">
            <v>123280</v>
          </cell>
        </row>
        <row r="133">
          <cell r="D133">
            <v>6948649</v>
          </cell>
        </row>
        <row r="135">
          <cell r="B135" t="str">
            <v>Trường Nguyễn Chí Thanh</v>
          </cell>
          <cell r="C135">
            <v>4868043</v>
          </cell>
          <cell r="D135">
            <v>4282493</v>
          </cell>
          <cell r="E135">
            <v>4131274</v>
          </cell>
          <cell r="F135">
            <v>13281810</v>
          </cell>
        </row>
        <row r="136">
          <cell r="C136">
            <v>4868043</v>
          </cell>
          <cell r="D136">
            <v>4282493</v>
          </cell>
          <cell r="E136">
            <v>4131274</v>
          </cell>
        </row>
        <row r="140">
          <cell r="B140" t="str">
            <v>Trường Nguyễn Tri Phương</v>
          </cell>
          <cell r="C140">
            <v>6547870</v>
          </cell>
          <cell r="D140">
            <v>6497477</v>
          </cell>
          <cell r="E140">
            <v>5896142</v>
          </cell>
          <cell r="F140">
            <v>18941489</v>
          </cell>
        </row>
        <row r="141">
          <cell r="C141">
            <v>6547870</v>
          </cell>
          <cell r="D141">
            <v>304865</v>
          </cell>
          <cell r="E141">
            <v>5896142</v>
          </cell>
        </row>
        <row r="142">
          <cell r="D142">
            <v>6192612</v>
          </cell>
        </row>
        <row r="146">
          <cell r="B146" t="str">
            <v>Trường Nhật Tảo</v>
          </cell>
          <cell r="C146">
            <v>5823288</v>
          </cell>
          <cell r="D146">
            <v>2682562</v>
          </cell>
          <cell r="E146">
            <v>2642562</v>
          </cell>
          <cell r="F146">
            <v>11148412</v>
          </cell>
        </row>
        <row r="147">
          <cell r="C147">
            <v>3990944</v>
          </cell>
          <cell r="D147">
            <v>2682562</v>
          </cell>
          <cell r="E147">
            <v>2642562</v>
          </cell>
        </row>
        <row r="148">
          <cell r="C148">
            <v>40000</v>
          </cell>
        </row>
        <row r="149">
          <cell r="C149">
            <v>1792344</v>
          </cell>
        </row>
        <row r="150">
          <cell r="B150" t="str">
            <v>TT Kỷ thuật và hướng nghiệp Q10</v>
          </cell>
          <cell r="C150">
            <v>904458</v>
          </cell>
          <cell r="D150">
            <v>0</v>
          </cell>
          <cell r="E150">
            <v>1808904</v>
          </cell>
          <cell r="F150">
            <v>2713362</v>
          </cell>
        </row>
        <row r="151">
          <cell r="C151">
            <v>904458</v>
          </cell>
          <cell r="E151">
            <v>904452</v>
          </cell>
        </row>
        <row r="152">
          <cell r="E152">
            <v>904452</v>
          </cell>
        </row>
        <row r="153">
          <cell r="B153" t="str">
            <v>Trường Lê Đình Chinh</v>
          </cell>
          <cell r="C153">
            <v>3841532</v>
          </cell>
          <cell r="D153">
            <v>3834108</v>
          </cell>
          <cell r="E153">
            <v>3828795</v>
          </cell>
          <cell r="F153">
            <v>11504435</v>
          </cell>
        </row>
        <row r="154">
          <cell r="C154">
            <v>3841532</v>
          </cell>
          <cell r="D154">
            <v>3834108</v>
          </cell>
          <cell r="E154">
            <v>3828795</v>
          </cell>
        </row>
        <row r="155">
          <cell r="B155" t="str">
            <v>Dương Minh Châu</v>
          </cell>
          <cell r="C155">
            <v>0</v>
          </cell>
          <cell r="D155">
            <v>14318650</v>
          </cell>
          <cell r="E155">
            <v>7159325</v>
          </cell>
          <cell r="F155">
            <v>21477975</v>
          </cell>
        </row>
        <row r="156">
          <cell r="D156">
            <v>14318650</v>
          </cell>
          <cell r="E156">
            <v>7159325</v>
          </cell>
        </row>
        <row r="157">
          <cell r="B157" t="str">
            <v>Trường Tô Hiến Thành</v>
          </cell>
          <cell r="C157">
            <v>3274003</v>
          </cell>
          <cell r="D157">
            <v>2777364</v>
          </cell>
          <cell r="E157">
            <v>2681095</v>
          </cell>
          <cell r="F157">
            <v>8732462</v>
          </cell>
        </row>
        <row r="158">
          <cell r="C158">
            <v>2643973</v>
          </cell>
          <cell r="D158">
            <v>2681095</v>
          </cell>
          <cell r="E158">
            <v>2681095</v>
          </cell>
        </row>
        <row r="159">
          <cell r="C159">
            <v>630030</v>
          </cell>
          <cell r="D159">
            <v>96269</v>
          </cell>
        </row>
        <row r="160">
          <cell r="B160" t="str">
            <v>Trường Bắc Hải</v>
          </cell>
          <cell r="C160">
            <v>6568821</v>
          </cell>
          <cell r="D160">
            <v>5331496</v>
          </cell>
          <cell r="E160">
            <v>5331496</v>
          </cell>
          <cell r="F160">
            <v>17231813</v>
          </cell>
        </row>
        <row r="161">
          <cell r="C161">
            <v>1181894</v>
          </cell>
          <cell r="D161">
            <v>5331496</v>
          </cell>
          <cell r="E161">
            <v>5331496</v>
          </cell>
        </row>
        <row r="162">
          <cell r="C162">
            <v>5386927</v>
          </cell>
        </row>
        <row r="163">
          <cell r="B163" t="str">
            <v>Trần Văn Kiểu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5">
          <cell r="B165" t="str">
            <v>Trường Nguyễn Văn Tố</v>
          </cell>
          <cell r="C165">
            <v>5252408</v>
          </cell>
          <cell r="D165">
            <v>5565256</v>
          </cell>
          <cell r="E165">
            <v>5460432</v>
          </cell>
          <cell r="F165">
            <v>16278096</v>
          </cell>
        </row>
        <row r="166">
          <cell r="C166">
            <v>4423744</v>
          </cell>
          <cell r="D166">
            <v>159336</v>
          </cell>
          <cell r="E166">
            <v>5301096</v>
          </cell>
        </row>
        <row r="167">
          <cell r="C167">
            <v>828664</v>
          </cell>
          <cell r="D167">
            <v>5405920</v>
          </cell>
          <cell r="E167">
            <v>159336</v>
          </cell>
        </row>
        <row r="168">
          <cell r="B168" t="str">
            <v>Trường Trí Tri</v>
          </cell>
          <cell r="C168">
            <v>0</v>
          </cell>
          <cell r="D168">
            <v>0</v>
          </cell>
          <cell r="E168">
            <v>5418852</v>
          </cell>
          <cell r="F168">
            <v>5418852</v>
          </cell>
        </row>
        <row r="169">
          <cell r="E169">
            <v>5418852</v>
          </cell>
        </row>
      </sheetData>
      <sheetData sheetId="2" refreshError="1">
        <row r="11">
          <cell r="B11" t="str">
            <v>Mần non Phường 1</v>
          </cell>
          <cell r="C11">
            <v>4063516</v>
          </cell>
          <cell r="D11">
            <v>4306106</v>
          </cell>
          <cell r="E11">
            <v>4123946</v>
          </cell>
          <cell r="F11">
            <v>12493568</v>
          </cell>
        </row>
        <row r="12">
          <cell r="C12">
            <v>4063516</v>
          </cell>
          <cell r="D12">
            <v>4101613</v>
          </cell>
          <cell r="E12">
            <v>204493</v>
          </cell>
        </row>
        <row r="13">
          <cell r="D13">
            <v>204493</v>
          </cell>
          <cell r="E13">
            <v>3919453</v>
          </cell>
        </row>
        <row r="15">
          <cell r="B15" t="str">
            <v>Mần non Phường 2</v>
          </cell>
          <cell r="C15">
            <v>1554087</v>
          </cell>
          <cell r="D15">
            <v>1854218</v>
          </cell>
          <cell r="E15">
            <v>1565958</v>
          </cell>
          <cell r="F15">
            <v>4974263</v>
          </cell>
        </row>
        <row r="16">
          <cell r="C16">
            <v>1554087</v>
          </cell>
          <cell r="D16">
            <v>323131</v>
          </cell>
          <cell r="E16">
            <v>1488307</v>
          </cell>
        </row>
        <row r="17">
          <cell r="D17">
            <v>1531087</v>
          </cell>
          <cell r="E17">
            <v>77651</v>
          </cell>
        </row>
        <row r="18">
          <cell r="B18" t="str">
            <v>Mần non Phường 3</v>
          </cell>
          <cell r="C18">
            <v>9411519</v>
          </cell>
          <cell r="D18">
            <v>0</v>
          </cell>
          <cell r="E18">
            <v>4794104</v>
          </cell>
          <cell r="F18">
            <v>14205623</v>
          </cell>
        </row>
        <row r="19">
          <cell r="C19">
            <v>9411519</v>
          </cell>
          <cell r="E19">
            <v>4794104</v>
          </cell>
        </row>
        <row r="21">
          <cell r="B21" t="str">
            <v>Mần non Phường 4</v>
          </cell>
          <cell r="C21">
            <v>1474562</v>
          </cell>
          <cell r="D21">
            <v>1774044</v>
          </cell>
          <cell r="E21">
            <v>1551174</v>
          </cell>
          <cell r="F21">
            <v>4799780</v>
          </cell>
        </row>
        <row r="22">
          <cell r="C22">
            <v>1474562</v>
          </cell>
          <cell r="D22">
            <v>222548</v>
          </cell>
          <cell r="E22">
            <v>1474240</v>
          </cell>
        </row>
        <row r="23">
          <cell r="D23">
            <v>1551496</v>
          </cell>
          <cell r="E23">
            <v>76934</v>
          </cell>
        </row>
        <row r="26">
          <cell r="B26" t="str">
            <v>Mầm non Phường 5</v>
          </cell>
          <cell r="C26">
            <v>1935221</v>
          </cell>
          <cell r="D26">
            <v>2143617</v>
          </cell>
          <cell r="E26">
            <v>1872862</v>
          </cell>
          <cell r="F26">
            <v>5951700</v>
          </cell>
        </row>
        <row r="27">
          <cell r="C27">
            <v>1935221</v>
          </cell>
          <cell r="D27">
            <v>1768262</v>
          </cell>
          <cell r="E27">
            <v>1779993</v>
          </cell>
        </row>
        <row r="28">
          <cell r="D28">
            <v>375355</v>
          </cell>
          <cell r="E28">
            <v>92869</v>
          </cell>
        </row>
        <row r="30">
          <cell r="B30" t="str">
            <v>Mầm non Phường 6</v>
          </cell>
          <cell r="C30">
            <v>0</v>
          </cell>
          <cell r="D30">
            <v>5891407</v>
          </cell>
          <cell r="E30">
            <v>2521967</v>
          </cell>
          <cell r="F30">
            <v>8413374</v>
          </cell>
        </row>
        <row r="31">
          <cell r="D31">
            <v>2423923</v>
          </cell>
          <cell r="E31">
            <v>2396967</v>
          </cell>
        </row>
        <row r="32">
          <cell r="D32">
            <v>539662</v>
          </cell>
          <cell r="E32">
            <v>125000</v>
          </cell>
        </row>
        <row r="33">
          <cell r="D33">
            <v>2409736</v>
          </cell>
        </row>
        <row r="34">
          <cell r="D34">
            <v>518086</v>
          </cell>
        </row>
        <row r="35">
          <cell r="B35" t="str">
            <v>Mầm non Phường 7</v>
          </cell>
          <cell r="C35">
            <v>1661660</v>
          </cell>
          <cell r="D35">
            <v>1958589</v>
          </cell>
          <cell r="E35">
            <v>3600150</v>
          </cell>
          <cell r="F35">
            <v>7220399</v>
          </cell>
        </row>
        <row r="36">
          <cell r="C36">
            <v>1661660</v>
          </cell>
          <cell r="D36">
            <v>84223</v>
          </cell>
          <cell r="E36">
            <v>1619819</v>
          </cell>
        </row>
        <row r="37">
          <cell r="D37">
            <v>260086</v>
          </cell>
          <cell r="E37">
            <v>276000</v>
          </cell>
        </row>
        <row r="38">
          <cell r="D38">
            <v>1614280</v>
          </cell>
          <cell r="E38">
            <v>84512</v>
          </cell>
        </row>
        <row r="39">
          <cell r="E39">
            <v>1619819</v>
          </cell>
        </row>
        <row r="40">
          <cell r="B40" t="str">
            <v>Mầm non Phường 8</v>
          </cell>
          <cell r="C40">
            <v>2353723</v>
          </cell>
          <cell r="D40">
            <v>2856576</v>
          </cell>
          <cell r="E40">
            <v>4724975</v>
          </cell>
          <cell r="F40">
            <v>9935274</v>
          </cell>
        </row>
        <row r="41">
          <cell r="C41">
            <v>2353723</v>
          </cell>
          <cell r="D41">
            <v>2488167</v>
          </cell>
          <cell r="E41">
            <v>2430502</v>
          </cell>
        </row>
        <row r="42">
          <cell r="D42">
            <v>368409</v>
          </cell>
          <cell r="E42">
            <v>1200</v>
          </cell>
        </row>
        <row r="43">
          <cell r="E43">
            <v>2148954</v>
          </cell>
        </row>
        <row r="44">
          <cell r="E44">
            <v>112119</v>
          </cell>
        </row>
        <row r="45">
          <cell r="E45">
            <v>32200</v>
          </cell>
        </row>
        <row r="46">
          <cell r="B46" t="str">
            <v>Mầm non Phường 9</v>
          </cell>
          <cell r="C46">
            <v>1602201</v>
          </cell>
          <cell r="D46">
            <v>1868336</v>
          </cell>
          <cell r="E46">
            <v>1546276</v>
          </cell>
          <cell r="F46">
            <v>5016813</v>
          </cell>
        </row>
        <row r="47">
          <cell r="C47">
            <v>1602201</v>
          </cell>
          <cell r="D47">
            <v>1546254</v>
          </cell>
          <cell r="E47">
            <v>1546276</v>
          </cell>
        </row>
        <row r="48">
          <cell r="D48">
            <v>322082</v>
          </cell>
        </row>
        <row r="49">
          <cell r="B49" t="str">
            <v>Mầm non Phường 10</v>
          </cell>
          <cell r="C49">
            <v>1591071</v>
          </cell>
          <cell r="D49">
            <v>1923120</v>
          </cell>
          <cell r="E49">
            <v>1786081</v>
          </cell>
          <cell r="F49">
            <v>5300272</v>
          </cell>
        </row>
        <row r="50">
          <cell r="C50">
            <v>1591071</v>
          </cell>
          <cell r="D50">
            <v>249037</v>
          </cell>
          <cell r="E50">
            <v>88566</v>
          </cell>
        </row>
        <row r="51">
          <cell r="D51">
            <v>1674083</v>
          </cell>
          <cell r="E51">
            <v>1697515</v>
          </cell>
        </row>
        <row r="54">
          <cell r="B54" t="str">
            <v>Mầm non Phường 11</v>
          </cell>
          <cell r="C54">
            <v>0</v>
          </cell>
          <cell r="D54">
            <v>0</v>
          </cell>
          <cell r="E54">
            <v>4109800</v>
          </cell>
          <cell r="F54">
            <v>4109800</v>
          </cell>
        </row>
        <row r="55">
          <cell r="E55">
            <v>4109800</v>
          </cell>
        </row>
        <row r="57">
          <cell r="B57" t="str">
            <v>Mầm non Phường 13</v>
          </cell>
          <cell r="C57">
            <v>2871780</v>
          </cell>
          <cell r="D57">
            <v>3412826</v>
          </cell>
          <cell r="E57">
            <v>3031285</v>
          </cell>
          <cell r="F57">
            <v>9315891</v>
          </cell>
        </row>
        <row r="58">
          <cell r="C58">
            <v>2871780</v>
          </cell>
          <cell r="D58">
            <v>596407</v>
          </cell>
          <cell r="E58">
            <v>2882038</v>
          </cell>
        </row>
        <row r="59">
          <cell r="D59">
            <v>2816419</v>
          </cell>
          <cell r="E59">
            <v>149247</v>
          </cell>
        </row>
        <row r="61">
          <cell r="B61" t="str">
            <v>Mầm non Phường 14</v>
          </cell>
          <cell r="C61">
            <v>2604516</v>
          </cell>
          <cell r="D61">
            <v>3111784</v>
          </cell>
          <cell r="E61">
            <v>2670978</v>
          </cell>
          <cell r="F61">
            <v>8387278</v>
          </cell>
        </row>
        <row r="62">
          <cell r="C62">
            <v>2604516</v>
          </cell>
          <cell r="D62">
            <v>2574508</v>
          </cell>
          <cell r="E62">
            <v>2538536</v>
          </cell>
        </row>
        <row r="63">
          <cell r="D63">
            <v>537276</v>
          </cell>
          <cell r="E63">
            <v>132442</v>
          </cell>
        </row>
        <row r="67">
          <cell r="B67" t="str">
            <v>Mầm non Phường 15A</v>
          </cell>
          <cell r="C67">
            <v>2774030</v>
          </cell>
          <cell r="D67">
            <v>2658800</v>
          </cell>
          <cell r="E67">
            <v>2855842</v>
          </cell>
          <cell r="F67">
            <v>8288672</v>
          </cell>
        </row>
        <row r="68">
          <cell r="C68">
            <v>2774030</v>
          </cell>
          <cell r="D68">
            <v>2658800</v>
          </cell>
          <cell r="E68">
            <v>2714230</v>
          </cell>
        </row>
        <row r="69">
          <cell r="E69">
            <v>141612</v>
          </cell>
        </row>
        <row r="70">
          <cell r="B70" t="str">
            <v>Mầm non Phường 15B</v>
          </cell>
          <cell r="C70">
            <v>1871252</v>
          </cell>
          <cell r="D70">
            <v>0</v>
          </cell>
          <cell r="E70">
            <v>3778745</v>
          </cell>
          <cell r="F70">
            <v>5649997</v>
          </cell>
        </row>
        <row r="71">
          <cell r="C71">
            <v>1871252</v>
          </cell>
          <cell r="E71">
            <v>3778745</v>
          </cell>
        </row>
        <row r="73">
          <cell r="B73" t="str">
            <v>Mầm non 2/9</v>
          </cell>
          <cell r="C73">
            <v>2316532</v>
          </cell>
          <cell r="D73">
            <v>2420493</v>
          </cell>
          <cell r="E73">
            <v>2322967</v>
          </cell>
          <cell r="F73">
            <v>7059992</v>
          </cell>
        </row>
        <row r="74">
          <cell r="C74">
            <v>2316532</v>
          </cell>
          <cell r="D74">
            <v>2300469</v>
          </cell>
          <cell r="E74">
            <v>2207779</v>
          </cell>
        </row>
        <row r="75">
          <cell r="D75">
            <v>120024</v>
          </cell>
          <cell r="E75">
            <v>115188</v>
          </cell>
        </row>
        <row r="77">
          <cell r="B77" t="str">
            <v>Mầm non 19/5</v>
          </cell>
          <cell r="C77">
            <v>4471453</v>
          </cell>
          <cell r="D77">
            <v>5086372</v>
          </cell>
          <cell r="E77">
            <v>4453835</v>
          </cell>
          <cell r="F77">
            <v>14011660</v>
          </cell>
        </row>
        <row r="78">
          <cell r="C78">
            <v>4318084</v>
          </cell>
          <cell r="D78">
            <v>4208144</v>
          </cell>
          <cell r="E78">
            <v>4232984</v>
          </cell>
        </row>
        <row r="79">
          <cell r="C79">
            <v>153369</v>
          </cell>
          <cell r="D79">
            <v>878228</v>
          </cell>
          <cell r="E79">
            <v>220851</v>
          </cell>
        </row>
        <row r="80">
          <cell r="B80" t="str">
            <v>Măng non I</v>
          </cell>
          <cell r="C80">
            <v>0</v>
          </cell>
          <cell r="D80">
            <v>0</v>
          </cell>
          <cell r="E80">
            <v>19386635</v>
          </cell>
          <cell r="F80">
            <v>19386635</v>
          </cell>
        </row>
        <row r="81">
          <cell r="E81">
            <v>17818376</v>
          </cell>
        </row>
        <row r="82">
          <cell r="E82">
            <v>1568259</v>
          </cell>
        </row>
        <row r="83">
          <cell r="B83" t="str">
            <v>Măng non II</v>
          </cell>
          <cell r="C83">
            <v>3140190</v>
          </cell>
          <cell r="D83">
            <v>3714740</v>
          </cell>
          <cell r="E83">
            <v>3227648</v>
          </cell>
          <cell r="F83">
            <v>10082578</v>
          </cell>
        </row>
        <row r="84">
          <cell r="C84">
            <v>3140190</v>
          </cell>
          <cell r="D84">
            <v>3714740</v>
          </cell>
          <cell r="E84">
            <v>3227648</v>
          </cell>
        </row>
        <row r="85">
          <cell r="B85" t="str">
            <v>Măng non III</v>
          </cell>
          <cell r="C85">
            <v>2882567</v>
          </cell>
          <cell r="D85">
            <v>2843007</v>
          </cell>
          <cell r="E85">
            <v>2888823</v>
          </cell>
          <cell r="F85">
            <v>8614397</v>
          </cell>
        </row>
        <row r="86">
          <cell r="C86">
            <v>2882567</v>
          </cell>
          <cell r="D86">
            <v>2843007</v>
          </cell>
          <cell r="E86">
            <v>2888823</v>
          </cell>
        </row>
        <row r="88">
          <cell r="B88" t="str">
            <v>Trường bồi dưỡng giáo dục quận 10</v>
          </cell>
          <cell r="C88">
            <v>1233642</v>
          </cell>
          <cell r="D88">
            <v>1158212</v>
          </cell>
          <cell r="E88">
            <v>1306358</v>
          </cell>
          <cell r="F88">
            <v>3698212</v>
          </cell>
        </row>
        <row r="89">
          <cell r="C89">
            <v>2452</v>
          </cell>
          <cell r="D89">
            <v>118450</v>
          </cell>
          <cell r="E89">
            <v>2702</v>
          </cell>
        </row>
        <row r="90">
          <cell r="C90">
            <v>236900</v>
          </cell>
          <cell r="D90">
            <v>982330</v>
          </cell>
          <cell r="E90">
            <v>18540</v>
          </cell>
        </row>
        <row r="91">
          <cell r="C91">
            <v>13156</v>
          </cell>
          <cell r="D91">
            <v>51252</v>
          </cell>
          <cell r="E91">
            <v>118450</v>
          </cell>
        </row>
        <row r="92">
          <cell r="C92">
            <v>981134</v>
          </cell>
          <cell r="D92">
            <v>6180</v>
          </cell>
          <cell r="E92">
            <v>50052</v>
          </cell>
        </row>
        <row r="93">
          <cell r="E93">
            <v>6180</v>
          </cell>
        </row>
        <row r="94">
          <cell r="E94">
            <v>959330</v>
          </cell>
        </row>
        <row r="95">
          <cell r="E95">
            <v>151104</v>
          </cell>
        </row>
        <row r="96">
          <cell r="B96" t="str">
            <v>Trường Võ Trường Toản</v>
          </cell>
          <cell r="C96">
            <v>10003345</v>
          </cell>
          <cell r="D96">
            <v>0</v>
          </cell>
          <cell r="E96">
            <v>5816879</v>
          </cell>
          <cell r="F96">
            <v>15820224</v>
          </cell>
        </row>
        <row r="97">
          <cell r="C97">
            <v>10003345</v>
          </cell>
          <cell r="E97">
            <v>776315</v>
          </cell>
        </row>
        <row r="98">
          <cell r="E98">
            <v>249945</v>
          </cell>
        </row>
        <row r="99">
          <cell r="E99">
            <v>4790619</v>
          </cell>
        </row>
        <row r="100">
          <cell r="B100" t="str">
            <v>Trường CMT8</v>
          </cell>
          <cell r="C100">
            <v>3864046</v>
          </cell>
          <cell r="D100">
            <v>3998826</v>
          </cell>
          <cell r="E100">
            <v>5246648</v>
          </cell>
          <cell r="F100">
            <v>13109520</v>
          </cell>
        </row>
        <row r="101">
          <cell r="C101">
            <v>3864046</v>
          </cell>
          <cell r="D101">
            <v>3998826</v>
          </cell>
          <cell r="E101">
            <v>1151705</v>
          </cell>
        </row>
        <row r="102">
          <cell r="E102">
            <v>4094943</v>
          </cell>
        </row>
        <row r="104">
          <cell r="B104" t="str">
            <v>Trường chuyên Biệt</v>
          </cell>
          <cell r="C104">
            <v>0</v>
          </cell>
          <cell r="D104">
            <v>0</v>
          </cell>
          <cell r="E104">
            <v>4621731</v>
          </cell>
          <cell r="F104">
            <v>4621731</v>
          </cell>
        </row>
        <row r="105">
          <cell r="E105">
            <v>4247985</v>
          </cell>
        </row>
        <row r="106">
          <cell r="E106">
            <v>373746</v>
          </cell>
        </row>
        <row r="107">
          <cell r="B107" t="str">
            <v>Trường Thiên Hộ Dương</v>
          </cell>
          <cell r="C107">
            <v>5110384</v>
          </cell>
          <cell r="D107">
            <v>4910022</v>
          </cell>
          <cell r="E107">
            <v>4910022</v>
          </cell>
          <cell r="F107">
            <v>14930428</v>
          </cell>
        </row>
        <row r="108">
          <cell r="C108">
            <v>5110384</v>
          </cell>
          <cell r="D108">
            <v>4910022</v>
          </cell>
          <cell r="E108">
            <v>4910022</v>
          </cell>
        </row>
        <row r="109">
          <cell r="B109" t="str">
            <v>Trường Trương Định</v>
          </cell>
          <cell r="C109">
            <v>3415741</v>
          </cell>
          <cell r="D109">
            <v>3416506</v>
          </cell>
          <cell r="E109">
            <v>3368206</v>
          </cell>
          <cell r="F109">
            <v>10200453</v>
          </cell>
        </row>
        <row r="110">
          <cell r="C110">
            <v>3415741</v>
          </cell>
          <cell r="D110">
            <v>3416506</v>
          </cell>
          <cell r="E110">
            <v>3368206</v>
          </cell>
        </row>
        <row r="112">
          <cell r="B112" t="str">
            <v>Trường Hồ Thị Kỷ</v>
          </cell>
          <cell r="C112">
            <v>5973768</v>
          </cell>
          <cell r="D112">
            <v>6348183</v>
          </cell>
          <cell r="E112">
            <v>5529032</v>
          </cell>
          <cell r="F112">
            <v>17850983</v>
          </cell>
        </row>
        <row r="113">
          <cell r="C113">
            <v>5973768</v>
          </cell>
          <cell r="D113">
            <v>874590</v>
          </cell>
          <cell r="E113">
            <v>5529032</v>
          </cell>
        </row>
        <row r="114">
          <cell r="D114">
            <v>5473593</v>
          </cell>
        </row>
        <row r="116">
          <cell r="B116" t="str">
            <v>Trường Điện Biên</v>
          </cell>
          <cell r="C116">
            <v>0</v>
          </cell>
          <cell r="D116">
            <v>0</v>
          </cell>
          <cell r="E116">
            <v>4450753</v>
          </cell>
          <cell r="F116">
            <v>4450753</v>
          </cell>
        </row>
        <row r="117">
          <cell r="E117">
            <v>4450753</v>
          </cell>
        </row>
        <row r="118">
          <cell r="B118" t="str">
            <v>Trường Trần Phú</v>
          </cell>
          <cell r="C118">
            <v>7985167</v>
          </cell>
          <cell r="D118">
            <v>7993598</v>
          </cell>
          <cell r="E118">
            <v>0</v>
          </cell>
          <cell r="F118">
            <v>15978765</v>
          </cell>
        </row>
        <row r="119">
          <cell r="C119">
            <v>7985167</v>
          </cell>
          <cell r="D119">
            <v>7597222</v>
          </cell>
        </row>
        <row r="120">
          <cell r="D120">
            <v>396376</v>
          </cell>
        </row>
        <row r="121">
          <cell r="B121" t="str">
            <v>Trường Triệu Thị Trinh</v>
          </cell>
          <cell r="C121">
            <v>4780582</v>
          </cell>
          <cell r="D121">
            <v>4798124</v>
          </cell>
          <cell r="E121">
            <v>5096484</v>
          </cell>
          <cell r="F121">
            <v>14675190</v>
          </cell>
        </row>
        <row r="122">
          <cell r="C122">
            <v>4780582</v>
          </cell>
          <cell r="D122">
            <v>4798124</v>
          </cell>
          <cell r="E122">
            <v>5096484</v>
          </cell>
        </row>
        <row r="125">
          <cell r="B125" t="str">
            <v>Trường Lê Thị Riêng</v>
          </cell>
          <cell r="C125">
            <v>4035000</v>
          </cell>
          <cell r="D125">
            <v>0</v>
          </cell>
          <cell r="E125">
            <v>7864702</v>
          </cell>
          <cell r="F125">
            <v>11899702</v>
          </cell>
        </row>
        <row r="126">
          <cell r="C126">
            <v>4035000</v>
          </cell>
          <cell r="E126">
            <v>4042130</v>
          </cell>
        </row>
        <row r="127">
          <cell r="E127">
            <v>3822572</v>
          </cell>
        </row>
        <row r="130">
          <cell r="B130" t="str">
            <v>Trường Trần Nhân Tôn</v>
          </cell>
          <cell r="C130">
            <v>3962072</v>
          </cell>
          <cell r="D130">
            <v>0</v>
          </cell>
          <cell r="E130">
            <v>3889392</v>
          </cell>
          <cell r="F130">
            <v>7851464</v>
          </cell>
        </row>
        <row r="131">
          <cell r="C131">
            <v>3962072</v>
          </cell>
          <cell r="E131">
            <v>3889392</v>
          </cell>
        </row>
        <row r="132">
          <cell r="B132" t="str">
            <v>Trường Hoàng Diệu</v>
          </cell>
          <cell r="C132">
            <v>3875482</v>
          </cell>
          <cell r="D132">
            <v>0</v>
          </cell>
          <cell r="E132">
            <v>4028609</v>
          </cell>
          <cell r="F132">
            <v>7904091</v>
          </cell>
        </row>
        <row r="133">
          <cell r="C133">
            <v>3875482</v>
          </cell>
          <cell r="E133">
            <v>4028609</v>
          </cell>
        </row>
        <row r="135">
          <cell r="B135" t="str">
            <v>Trường Trần Quang Cơ</v>
          </cell>
          <cell r="C135">
            <v>6075198</v>
          </cell>
          <cell r="D135">
            <v>6075198</v>
          </cell>
          <cell r="E135">
            <v>5973413</v>
          </cell>
          <cell r="F135">
            <v>18123809</v>
          </cell>
        </row>
        <row r="136">
          <cell r="C136">
            <v>6075198</v>
          </cell>
          <cell r="D136">
            <v>6075198</v>
          </cell>
          <cell r="E136">
            <v>5973413</v>
          </cell>
        </row>
        <row r="138">
          <cell r="B138" t="str">
            <v>Trường Hoàng Văn Thụ</v>
          </cell>
          <cell r="C138">
            <v>12398560</v>
          </cell>
          <cell r="D138">
            <v>14640998</v>
          </cell>
          <cell r="E138">
            <v>12592752</v>
          </cell>
          <cell r="F138">
            <v>39632310</v>
          </cell>
        </row>
        <row r="139">
          <cell r="C139">
            <v>12398560</v>
          </cell>
          <cell r="D139">
            <v>2564576</v>
          </cell>
          <cell r="E139">
            <v>11968322</v>
          </cell>
        </row>
        <row r="140">
          <cell r="D140">
            <v>12076422</v>
          </cell>
          <cell r="E140">
            <v>624430</v>
          </cell>
        </row>
        <row r="142">
          <cell r="B142" t="str">
            <v>Trường Lạc Hồng</v>
          </cell>
          <cell r="C142">
            <v>6945429</v>
          </cell>
          <cell r="D142">
            <v>8422289</v>
          </cell>
          <cell r="E142">
            <v>7274529</v>
          </cell>
          <cell r="F142">
            <v>22642247</v>
          </cell>
        </row>
        <row r="143">
          <cell r="C143">
            <v>6822149</v>
          </cell>
          <cell r="D143">
            <v>1476860</v>
          </cell>
          <cell r="E143">
            <v>14520</v>
          </cell>
        </row>
        <row r="144">
          <cell r="C144">
            <v>123280</v>
          </cell>
          <cell r="D144">
            <v>6822149</v>
          </cell>
          <cell r="E144">
            <v>353887</v>
          </cell>
        </row>
        <row r="145">
          <cell r="D145">
            <v>123280</v>
          </cell>
          <cell r="E145">
            <v>6782842</v>
          </cell>
        </row>
        <row r="146">
          <cell r="E146">
            <v>123280</v>
          </cell>
        </row>
        <row r="147">
          <cell r="B147" t="str">
            <v>Trường Nguyễn Chí Thanh</v>
          </cell>
          <cell r="C147">
            <v>4131274</v>
          </cell>
          <cell r="D147">
            <v>4358193</v>
          </cell>
          <cell r="E147">
            <v>4358193</v>
          </cell>
          <cell r="F147">
            <v>12847660</v>
          </cell>
        </row>
        <row r="148">
          <cell r="C148">
            <v>4131274</v>
          </cell>
          <cell r="D148">
            <v>216109</v>
          </cell>
          <cell r="E148">
            <v>216109</v>
          </cell>
        </row>
        <row r="149">
          <cell r="D149">
            <v>4142084</v>
          </cell>
          <cell r="E149">
            <v>4142084</v>
          </cell>
        </row>
        <row r="152">
          <cell r="B152" t="str">
            <v>Trường Nguyễn Tri Phương</v>
          </cell>
          <cell r="C152">
            <v>5996744</v>
          </cell>
          <cell r="D152">
            <v>6930501</v>
          </cell>
          <cell r="E152">
            <v>6225982</v>
          </cell>
          <cell r="F152">
            <v>19153227</v>
          </cell>
        </row>
        <row r="153">
          <cell r="C153">
            <v>81006</v>
          </cell>
          <cell r="D153">
            <v>5915738</v>
          </cell>
          <cell r="E153">
            <v>5917256</v>
          </cell>
        </row>
        <row r="154">
          <cell r="C154">
            <v>5915738</v>
          </cell>
          <cell r="D154">
            <v>1014763</v>
          </cell>
          <cell r="E154">
            <v>308726</v>
          </cell>
        </row>
        <row r="158">
          <cell r="B158" t="str">
            <v>Trường Nhật Tảo</v>
          </cell>
          <cell r="C158">
            <v>2545298</v>
          </cell>
          <cell r="D158">
            <v>2994076</v>
          </cell>
          <cell r="E158">
            <v>2543006</v>
          </cell>
          <cell r="F158">
            <v>8082380</v>
          </cell>
        </row>
        <row r="159">
          <cell r="C159">
            <v>2545298</v>
          </cell>
          <cell r="D159">
            <v>2575122</v>
          </cell>
          <cell r="E159">
            <v>2543006</v>
          </cell>
        </row>
        <row r="160">
          <cell r="D160">
            <v>418954</v>
          </cell>
        </row>
        <row r="162">
          <cell r="B162" t="str">
            <v>TT Kỷ thuật và hướng nghiệp Q10</v>
          </cell>
          <cell r="C162">
            <v>904452</v>
          </cell>
          <cell r="D162">
            <v>0</v>
          </cell>
          <cell r="E162">
            <v>1808904</v>
          </cell>
          <cell r="F162">
            <v>2713356</v>
          </cell>
        </row>
        <row r="163">
          <cell r="C163">
            <v>904452</v>
          </cell>
          <cell r="E163">
            <v>904452</v>
          </cell>
        </row>
        <row r="164">
          <cell r="E164">
            <v>904452</v>
          </cell>
        </row>
        <row r="165">
          <cell r="B165" t="str">
            <v>Trường Lê Đình Chinh</v>
          </cell>
          <cell r="C165">
            <v>3828795</v>
          </cell>
          <cell r="D165">
            <v>4040982</v>
          </cell>
          <cell r="E165">
            <v>4586659</v>
          </cell>
          <cell r="F165">
            <v>12456436</v>
          </cell>
        </row>
        <row r="166">
          <cell r="C166">
            <v>3828795</v>
          </cell>
          <cell r="D166">
            <v>3840603</v>
          </cell>
          <cell r="E166">
            <v>3790877</v>
          </cell>
        </row>
        <row r="167">
          <cell r="D167">
            <v>200379</v>
          </cell>
          <cell r="E167">
            <v>795782</v>
          </cell>
        </row>
        <row r="168">
          <cell r="B168" t="str">
            <v>Dương Minh Châu</v>
          </cell>
          <cell r="C168">
            <v>7164661</v>
          </cell>
          <cell r="D168">
            <v>7172941</v>
          </cell>
          <cell r="E168">
            <v>7485309</v>
          </cell>
          <cell r="F168">
            <v>21822911</v>
          </cell>
        </row>
        <row r="169">
          <cell r="C169">
            <v>7164661</v>
          </cell>
          <cell r="D169">
            <v>7172941</v>
          </cell>
          <cell r="E169">
            <v>7123192</v>
          </cell>
        </row>
        <row r="170">
          <cell r="E170">
            <v>362117</v>
          </cell>
        </row>
        <row r="171">
          <cell r="B171" t="str">
            <v>Trường Tô Hiến Thành</v>
          </cell>
          <cell r="C171">
            <v>2722151</v>
          </cell>
          <cell r="D171">
            <v>3251095</v>
          </cell>
          <cell r="E171">
            <v>2840472</v>
          </cell>
          <cell r="F171">
            <v>8813718</v>
          </cell>
        </row>
        <row r="172">
          <cell r="C172">
            <v>2689755</v>
          </cell>
          <cell r="D172">
            <v>561340</v>
          </cell>
          <cell r="E172">
            <v>140850</v>
          </cell>
        </row>
        <row r="173">
          <cell r="C173">
            <v>32396</v>
          </cell>
          <cell r="D173">
            <v>2689755</v>
          </cell>
          <cell r="E173">
            <v>2699622</v>
          </cell>
        </row>
        <row r="174">
          <cell r="B174" t="str">
            <v>Trường Bắc Hải</v>
          </cell>
          <cell r="C174">
            <v>5332863</v>
          </cell>
          <cell r="D174">
            <v>6377749</v>
          </cell>
          <cell r="E174">
            <v>5541459</v>
          </cell>
          <cell r="F174">
            <v>17252071</v>
          </cell>
        </row>
        <row r="175">
          <cell r="C175">
            <v>88656</v>
          </cell>
          <cell r="D175">
            <v>1117196</v>
          </cell>
          <cell r="E175">
            <v>5264555</v>
          </cell>
        </row>
        <row r="176">
          <cell r="C176">
            <v>5231916</v>
          </cell>
          <cell r="D176">
            <v>5260553</v>
          </cell>
          <cell r="E176">
            <v>276904</v>
          </cell>
        </row>
        <row r="177">
          <cell r="C177">
            <v>12291</v>
          </cell>
        </row>
        <row r="178">
          <cell r="B178" t="str">
            <v>Trần Văn Kiểu</v>
          </cell>
          <cell r="C178">
            <v>0</v>
          </cell>
          <cell r="D178">
            <v>0</v>
          </cell>
          <cell r="E178">
            <v>20699490</v>
          </cell>
          <cell r="F178">
            <v>20699490</v>
          </cell>
        </row>
        <row r="179">
          <cell r="E179">
            <v>20699490</v>
          </cell>
        </row>
        <row r="180">
          <cell r="B180" t="str">
            <v>Trường Nguyễn Văn Tố</v>
          </cell>
          <cell r="C180">
            <v>5332920</v>
          </cell>
          <cell r="D180">
            <v>7859583</v>
          </cell>
          <cell r="E180">
            <v>5374653</v>
          </cell>
          <cell r="F180">
            <v>18567156</v>
          </cell>
        </row>
        <row r="181">
          <cell r="C181">
            <v>5154891</v>
          </cell>
          <cell r="D181">
            <v>4932184</v>
          </cell>
          <cell r="E181">
            <v>707628</v>
          </cell>
        </row>
        <row r="182">
          <cell r="C182">
            <v>178029</v>
          </cell>
          <cell r="D182">
            <v>175958</v>
          </cell>
          <cell r="E182">
            <v>4667025</v>
          </cell>
        </row>
        <row r="183">
          <cell r="D183">
            <v>2751441</v>
          </cell>
        </row>
        <row r="184">
          <cell r="B184" t="str">
            <v>Trường Trí Tri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</sheetData>
      <sheetData sheetId="3" refreshError="1">
        <row r="11">
          <cell r="B11" t="str">
            <v>Mần non Phường 1</v>
          </cell>
          <cell r="C11">
            <v>4990792</v>
          </cell>
          <cell r="D11">
            <v>4434626</v>
          </cell>
          <cell r="E11">
            <v>4434626</v>
          </cell>
          <cell r="F11">
            <v>13860044</v>
          </cell>
        </row>
        <row r="12">
          <cell r="C12">
            <v>4096093</v>
          </cell>
          <cell r="D12">
            <v>219899</v>
          </cell>
          <cell r="E12">
            <v>219899</v>
          </cell>
        </row>
        <row r="13">
          <cell r="C13">
            <v>213709</v>
          </cell>
          <cell r="D13">
            <v>4214727</v>
          </cell>
          <cell r="E13">
            <v>4214727</v>
          </cell>
        </row>
        <row r="14">
          <cell r="C14">
            <v>680990</v>
          </cell>
        </row>
        <row r="15">
          <cell r="B15" t="str">
            <v>Mần non Phường 2</v>
          </cell>
          <cell r="C15">
            <v>1434237</v>
          </cell>
          <cell r="D15">
            <v>1447063</v>
          </cell>
          <cell r="E15">
            <v>1450354</v>
          </cell>
          <cell r="F15">
            <v>4331654</v>
          </cell>
        </row>
        <row r="16">
          <cell r="C16">
            <v>1363118</v>
          </cell>
          <cell r="D16">
            <v>71755</v>
          </cell>
          <cell r="E16">
            <v>1378436</v>
          </cell>
        </row>
        <row r="17">
          <cell r="C17">
            <v>71119</v>
          </cell>
          <cell r="D17">
            <v>1375308</v>
          </cell>
          <cell r="E17">
            <v>71918</v>
          </cell>
        </row>
        <row r="18">
          <cell r="B18" t="str">
            <v>Mần non Phường 3</v>
          </cell>
          <cell r="C18">
            <v>0</v>
          </cell>
          <cell r="D18">
            <v>0</v>
          </cell>
          <cell r="E18">
            <v>6921423</v>
          </cell>
          <cell r="F18">
            <v>6921423</v>
          </cell>
        </row>
        <row r="19">
          <cell r="E19">
            <v>6921423</v>
          </cell>
        </row>
        <row r="21">
          <cell r="B21" t="str">
            <v>Mần non Phường 4</v>
          </cell>
          <cell r="C21">
            <v>1477589</v>
          </cell>
          <cell r="D21">
            <v>1489551</v>
          </cell>
          <cell r="E21">
            <v>1489551</v>
          </cell>
          <cell r="F21">
            <v>4456691</v>
          </cell>
        </row>
        <row r="22">
          <cell r="C22">
            <v>73269</v>
          </cell>
          <cell r="D22">
            <v>73862</v>
          </cell>
          <cell r="E22">
            <v>73862</v>
          </cell>
        </row>
        <row r="23">
          <cell r="C23">
            <v>1404320</v>
          </cell>
          <cell r="D23">
            <v>1415689</v>
          </cell>
          <cell r="E23">
            <v>1415689</v>
          </cell>
        </row>
        <row r="26">
          <cell r="B26" t="str">
            <v>Mầm non Phường 5</v>
          </cell>
          <cell r="C26">
            <v>90709</v>
          </cell>
          <cell r="D26">
            <v>5322408</v>
          </cell>
          <cell r="E26">
            <v>1994145</v>
          </cell>
          <cell r="F26">
            <v>7407262</v>
          </cell>
        </row>
        <row r="27">
          <cell r="C27">
            <v>90709</v>
          </cell>
          <cell r="D27">
            <v>5322408</v>
          </cell>
          <cell r="E27">
            <v>1994145</v>
          </cell>
        </row>
        <row r="30">
          <cell r="B30" t="str">
            <v>Mầm non Phường 6</v>
          </cell>
          <cell r="C30">
            <v>2526270</v>
          </cell>
          <cell r="D30">
            <v>2773505</v>
          </cell>
          <cell r="E30">
            <v>2640279</v>
          </cell>
          <cell r="F30">
            <v>7940054</v>
          </cell>
        </row>
        <row r="31">
          <cell r="C31">
            <v>125164</v>
          </cell>
          <cell r="D31">
            <v>48400</v>
          </cell>
          <cell r="E31">
            <v>32912</v>
          </cell>
        </row>
        <row r="32">
          <cell r="C32">
            <v>2401106</v>
          </cell>
          <cell r="D32">
            <v>169740</v>
          </cell>
          <cell r="E32">
            <v>2476816</v>
          </cell>
        </row>
        <row r="33">
          <cell r="D33">
            <v>8856</v>
          </cell>
          <cell r="E33">
            <v>129225</v>
          </cell>
        </row>
        <row r="34">
          <cell r="D34">
            <v>126273</v>
          </cell>
          <cell r="E34">
            <v>1260</v>
          </cell>
        </row>
        <row r="35">
          <cell r="D35">
            <v>2420236</v>
          </cell>
          <cell r="E35">
            <v>66</v>
          </cell>
        </row>
        <row r="36">
          <cell r="B36" t="str">
            <v>Mầm non Phường 7</v>
          </cell>
          <cell r="C36">
            <v>84512</v>
          </cell>
          <cell r="D36">
            <v>1624813</v>
          </cell>
          <cell r="E36">
            <v>1624849</v>
          </cell>
          <cell r="F36">
            <v>3334174</v>
          </cell>
        </row>
        <row r="37">
          <cell r="C37">
            <v>84512</v>
          </cell>
          <cell r="D37">
            <v>80535</v>
          </cell>
          <cell r="E37">
            <v>1544278</v>
          </cell>
        </row>
        <row r="38">
          <cell r="D38">
            <v>1544278</v>
          </cell>
          <cell r="E38">
            <v>80571</v>
          </cell>
        </row>
        <row r="41">
          <cell r="B41" t="str">
            <v>Mầm non Phường 8</v>
          </cell>
          <cell r="C41">
            <v>2297664</v>
          </cell>
          <cell r="D41">
            <v>2297664</v>
          </cell>
          <cell r="E41">
            <v>2273464</v>
          </cell>
          <cell r="F41">
            <v>6868792</v>
          </cell>
        </row>
        <row r="42">
          <cell r="C42">
            <v>113934</v>
          </cell>
          <cell r="D42">
            <v>113934</v>
          </cell>
          <cell r="E42">
            <v>2160730</v>
          </cell>
        </row>
        <row r="43">
          <cell r="C43">
            <v>2183730</v>
          </cell>
          <cell r="D43">
            <v>2183730</v>
          </cell>
          <cell r="E43">
            <v>112734</v>
          </cell>
        </row>
        <row r="47">
          <cell r="B47" t="str">
            <v>Mầm non Phường 9</v>
          </cell>
          <cell r="C47">
            <v>1547861</v>
          </cell>
          <cell r="D47">
            <v>1557858</v>
          </cell>
          <cell r="E47">
            <v>1557858</v>
          </cell>
          <cell r="F47">
            <v>4663577</v>
          </cell>
        </row>
        <row r="48">
          <cell r="C48">
            <v>1547861</v>
          </cell>
          <cell r="D48">
            <v>1557858</v>
          </cell>
          <cell r="E48">
            <v>1557858</v>
          </cell>
        </row>
        <row r="50">
          <cell r="B50" t="str">
            <v>Mầm non Phường 10</v>
          </cell>
          <cell r="C50">
            <v>1806602</v>
          </cell>
          <cell r="D50">
            <v>1729371</v>
          </cell>
          <cell r="E50">
            <v>1729371</v>
          </cell>
          <cell r="F50">
            <v>5265344</v>
          </cell>
        </row>
        <row r="51">
          <cell r="C51">
            <v>1697515</v>
          </cell>
          <cell r="D51">
            <v>1643617</v>
          </cell>
          <cell r="E51">
            <v>1643617</v>
          </cell>
        </row>
        <row r="52">
          <cell r="C52">
            <v>88566</v>
          </cell>
          <cell r="D52">
            <v>85754</v>
          </cell>
          <cell r="E52">
            <v>85754</v>
          </cell>
        </row>
        <row r="53">
          <cell r="C53">
            <v>8034</v>
          </cell>
        </row>
        <row r="54">
          <cell r="C54">
            <v>12487</v>
          </cell>
        </row>
        <row r="55">
          <cell r="B55" t="str">
            <v>Mầm non Phường 11</v>
          </cell>
          <cell r="C55">
            <v>0</v>
          </cell>
          <cell r="D55">
            <v>0</v>
          </cell>
          <cell r="E55">
            <v>4130335</v>
          </cell>
          <cell r="F55">
            <v>4130335</v>
          </cell>
        </row>
        <row r="56">
          <cell r="E56">
            <v>4130335</v>
          </cell>
        </row>
        <row r="58">
          <cell r="B58" t="str">
            <v>Mầm non Phường 13</v>
          </cell>
          <cell r="C58">
            <v>2982650</v>
          </cell>
          <cell r="D58">
            <v>3036882</v>
          </cell>
          <cell r="E58">
            <v>2996855</v>
          </cell>
          <cell r="F58">
            <v>9016387</v>
          </cell>
        </row>
        <row r="59">
          <cell r="C59">
            <v>2834750</v>
          </cell>
          <cell r="D59">
            <v>150589</v>
          </cell>
          <cell r="E59">
            <v>148604</v>
          </cell>
        </row>
        <row r="60">
          <cell r="C60">
            <v>147900</v>
          </cell>
          <cell r="D60">
            <v>2886293</v>
          </cell>
          <cell r="E60">
            <v>2848251</v>
          </cell>
        </row>
        <row r="62">
          <cell r="B62" t="str">
            <v>Mầm non Phường 14</v>
          </cell>
          <cell r="C62">
            <v>2680086</v>
          </cell>
          <cell r="D62">
            <v>2856438</v>
          </cell>
          <cell r="E62">
            <v>2888290</v>
          </cell>
          <cell r="F62">
            <v>8424814</v>
          </cell>
        </row>
        <row r="63">
          <cell r="C63">
            <v>132894</v>
          </cell>
          <cell r="D63">
            <v>141642</v>
          </cell>
          <cell r="E63">
            <v>143160</v>
          </cell>
        </row>
        <row r="64">
          <cell r="C64">
            <v>2547192</v>
          </cell>
          <cell r="D64">
            <v>2714796</v>
          </cell>
          <cell r="E64">
            <v>2743884</v>
          </cell>
        </row>
        <row r="65">
          <cell r="E65">
            <v>1184</v>
          </cell>
        </row>
        <row r="66">
          <cell r="E66">
            <v>62</v>
          </cell>
        </row>
        <row r="68">
          <cell r="B68" t="str">
            <v>Mầm non Phường 15A</v>
          </cell>
          <cell r="C68">
            <v>2924449</v>
          </cell>
          <cell r="D68">
            <v>2969226</v>
          </cell>
          <cell r="E68">
            <v>2969226</v>
          </cell>
          <cell r="F68">
            <v>8862901</v>
          </cell>
        </row>
        <row r="69">
          <cell r="C69">
            <v>2779435</v>
          </cell>
          <cell r="D69">
            <v>147234</v>
          </cell>
          <cell r="E69">
            <v>2821992</v>
          </cell>
        </row>
        <row r="70">
          <cell r="C70">
            <v>145014</v>
          </cell>
          <cell r="D70">
            <v>2821992</v>
          </cell>
          <cell r="E70">
            <v>147234</v>
          </cell>
        </row>
        <row r="71">
          <cell r="B71" t="str">
            <v>Mầm non Phường 15B</v>
          </cell>
          <cell r="C71">
            <v>1695179</v>
          </cell>
          <cell r="D71">
            <v>1765743</v>
          </cell>
          <cell r="E71">
            <v>1770583</v>
          </cell>
          <cell r="F71">
            <v>5231505</v>
          </cell>
        </row>
        <row r="72">
          <cell r="C72">
            <v>1695179</v>
          </cell>
          <cell r="D72">
            <v>1765743</v>
          </cell>
          <cell r="E72">
            <v>1770583</v>
          </cell>
        </row>
        <row r="74">
          <cell r="B74" t="str">
            <v>Mầm non 2/9</v>
          </cell>
          <cell r="C74">
            <v>2239634</v>
          </cell>
          <cell r="D74">
            <v>2239634</v>
          </cell>
          <cell r="E74">
            <v>2239634</v>
          </cell>
          <cell r="F74">
            <v>6718902</v>
          </cell>
        </row>
        <row r="75">
          <cell r="C75">
            <v>111056</v>
          </cell>
          <cell r="D75">
            <v>111056</v>
          </cell>
          <cell r="E75">
            <v>111056</v>
          </cell>
        </row>
        <row r="76">
          <cell r="C76">
            <v>2128578</v>
          </cell>
          <cell r="D76">
            <v>2128578</v>
          </cell>
          <cell r="E76">
            <v>2128578</v>
          </cell>
        </row>
        <row r="78">
          <cell r="B78" t="str">
            <v>Mầm non 19/5</v>
          </cell>
          <cell r="C78">
            <v>4524413</v>
          </cell>
          <cell r="D78">
            <v>4888798</v>
          </cell>
          <cell r="E78">
            <v>4603789</v>
          </cell>
          <cell r="F78">
            <v>14017000</v>
          </cell>
        </row>
        <row r="79">
          <cell r="C79">
            <v>4300062</v>
          </cell>
          <cell r="D79">
            <v>4302822</v>
          </cell>
          <cell r="E79">
            <v>4603789</v>
          </cell>
        </row>
        <row r="80">
          <cell r="C80">
            <v>224351</v>
          </cell>
          <cell r="D80">
            <v>573160</v>
          </cell>
        </row>
        <row r="81">
          <cell r="D81">
            <v>12816</v>
          </cell>
        </row>
        <row r="82">
          <cell r="B82" t="str">
            <v>Măng non I</v>
          </cell>
          <cell r="C82">
            <v>0</v>
          </cell>
          <cell r="D82">
            <v>0</v>
          </cell>
          <cell r="E82">
            <v>18466171</v>
          </cell>
          <cell r="F82">
            <v>18466171</v>
          </cell>
        </row>
        <row r="83">
          <cell r="E83">
            <v>18466171</v>
          </cell>
        </row>
        <row r="85">
          <cell r="B85" t="str">
            <v>Măng non II</v>
          </cell>
          <cell r="C85">
            <v>3979174</v>
          </cell>
          <cell r="D85">
            <v>3481247</v>
          </cell>
          <cell r="E85">
            <v>3264153</v>
          </cell>
          <cell r="F85">
            <v>10724574</v>
          </cell>
        </row>
        <row r="86">
          <cell r="C86">
            <v>738729</v>
          </cell>
          <cell r="D86">
            <v>3481247</v>
          </cell>
          <cell r="E86">
            <v>3264153</v>
          </cell>
        </row>
        <row r="87">
          <cell r="C87">
            <v>3240445</v>
          </cell>
        </row>
        <row r="88">
          <cell r="B88" t="str">
            <v>Măng non III</v>
          </cell>
          <cell r="C88">
            <v>2827413</v>
          </cell>
          <cell r="D88">
            <v>2896298</v>
          </cell>
          <cell r="E88">
            <v>3073766</v>
          </cell>
          <cell r="F88">
            <v>8797477</v>
          </cell>
        </row>
        <row r="89">
          <cell r="C89">
            <v>2827413</v>
          </cell>
          <cell r="D89">
            <v>2896298</v>
          </cell>
          <cell r="E89">
            <v>3073766</v>
          </cell>
        </row>
        <row r="91">
          <cell r="B91" t="str">
            <v>Trường bồi dưỡng giáo dục quận 10</v>
          </cell>
          <cell r="C91">
            <v>1138222</v>
          </cell>
          <cell r="D91">
            <v>1361832</v>
          </cell>
          <cell r="E91">
            <v>1313141</v>
          </cell>
          <cell r="F91">
            <v>3813195</v>
          </cell>
        </row>
        <row r="92">
          <cell r="C92">
            <v>118450</v>
          </cell>
          <cell r="D92">
            <v>205071</v>
          </cell>
          <cell r="E92">
            <v>1108070</v>
          </cell>
        </row>
        <row r="93">
          <cell r="C93">
            <v>6180</v>
          </cell>
          <cell r="D93">
            <v>1108070</v>
          </cell>
          <cell r="E93">
            <v>205071</v>
          </cell>
        </row>
        <row r="94">
          <cell r="C94">
            <v>50260</v>
          </cell>
          <cell r="D94">
            <v>4211</v>
          </cell>
        </row>
        <row r="95">
          <cell r="C95">
            <v>963332</v>
          </cell>
          <cell r="D95">
            <v>44480</v>
          </cell>
        </row>
        <row r="99">
          <cell r="B99" t="str">
            <v>Trường Võ Trường Toản</v>
          </cell>
          <cell r="C99">
            <v>4541932</v>
          </cell>
          <cell r="D99">
            <v>4546336</v>
          </cell>
          <cell r="E99">
            <v>4546336</v>
          </cell>
          <cell r="F99">
            <v>13634604</v>
          </cell>
        </row>
        <row r="100">
          <cell r="C100">
            <v>4541932</v>
          </cell>
          <cell r="D100">
            <v>4546336</v>
          </cell>
          <cell r="E100">
            <v>4546336</v>
          </cell>
        </row>
        <row r="103">
          <cell r="B103" t="str">
            <v>Trường CMT8</v>
          </cell>
          <cell r="C103">
            <v>4310891</v>
          </cell>
          <cell r="D103">
            <v>4203128</v>
          </cell>
          <cell r="E103">
            <v>4308316</v>
          </cell>
          <cell r="F103">
            <v>12822335</v>
          </cell>
        </row>
        <row r="104">
          <cell r="C104">
            <v>4310891</v>
          </cell>
          <cell r="D104">
            <v>4009468</v>
          </cell>
          <cell r="E104">
            <v>132858</v>
          </cell>
        </row>
        <row r="105">
          <cell r="D105">
            <v>193660</v>
          </cell>
          <cell r="E105">
            <v>207047</v>
          </cell>
        </row>
        <row r="106">
          <cell r="E106">
            <v>3968411</v>
          </cell>
        </row>
        <row r="107">
          <cell r="B107" t="str">
            <v>Trường chuyên Biệt</v>
          </cell>
          <cell r="C107">
            <v>0</v>
          </cell>
          <cell r="D107">
            <v>0</v>
          </cell>
          <cell r="E107">
            <v>4599573</v>
          </cell>
          <cell r="F107">
            <v>4599573</v>
          </cell>
        </row>
        <row r="108">
          <cell r="E108">
            <v>228078</v>
          </cell>
        </row>
        <row r="109">
          <cell r="E109">
            <v>4371495</v>
          </cell>
        </row>
        <row r="110">
          <cell r="B110" t="str">
            <v>Trường Thiên Hộ Dương</v>
          </cell>
          <cell r="C110">
            <v>0</v>
          </cell>
          <cell r="D110">
            <v>10496592</v>
          </cell>
          <cell r="E110">
            <v>5215356</v>
          </cell>
          <cell r="F110">
            <v>15711948</v>
          </cell>
        </row>
        <row r="111">
          <cell r="D111">
            <v>44724</v>
          </cell>
          <cell r="E111">
            <v>4932456</v>
          </cell>
        </row>
        <row r="112">
          <cell r="D112">
            <v>4932456</v>
          </cell>
          <cell r="E112">
            <v>282900</v>
          </cell>
        </row>
        <row r="113">
          <cell r="D113">
            <v>5519412</v>
          </cell>
        </row>
        <row r="114">
          <cell r="B114" t="str">
            <v>Trường Trương Định</v>
          </cell>
          <cell r="C114">
            <v>0</v>
          </cell>
          <cell r="D114">
            <v>7081650</v>
          </cell>
          <cell r="E114">
            <v>3505714</v>
          </cell>
          <cell r="F114">
            <v>10587364</v>
          </cell>
        </row>
        <row r="115">
          <cell r="D115">
            <v>3354896</v>
          </cell>
          <cell r="E115">
            <v>3505714</v>
          </cell>
        </row>
        <row r="116">
          <cell r="D116">
            <v>3505714</v>
          </cell>
        </row>
        <row r="117">
          <cell r="D117">
            <v>221040</v>
          </cell>
        </row>
        <row r="118">
          <cell r="B118" t="str">
            <v>Trường Hồ Thị Kỷ</v>
          </cell>
          <cell r="C118">
            <v>6705915</v>
          </cell>
          <cell r="D118">
            <v>8126834</v>
          </cell>
          <cell r="E118">
            <v>5713774</v>
          </cell>
          <cell r="F118">
            <v>20546523</v>
          </cell>
        </row>
        <row r="119">
          <cell r="C119">
            <v>1281403</v>
          </cell>
          <cell r="D119">
            <v>2452068</v>
          </cell>
          <cell r="E119">
            <v>5713774</v>
          </cell>
        </row>
        <row r="120">
          <cell r="C120">
            <v>5424512</v>
          </cell>
          <cell r="D120">
            <v>5674766</v>
          </cell>
        </row>
        <row r="122">
          <cell r="B122" t="str">
            <v>Trường Điện Biên</v>
          </cell>
          <cell r="C122">
            <v>4413769</v>
          </cell>
          <cell r="D122">
            <v>0</v>
          </cell>
          <cell r="E122">
            <v>0</v>
          </cell>
          <cell r="F122">
            <v>4413769</v>
          </cell>
        </row>
        <row r="123">
          <cell r="C123">
            <v>4413769</v>
          </cell>
        </row>
        <row r="124">
          <cell r="B124" t="str">
            <v>Trường Trần Phú</v>
          </cell>
          <cell r="C124">
            <v>15478517</v>
          </cell>
          <cell r="D124">
            <v>8061068</v>
          </cell>
          <cell r="E124">
            <v>7879132</v>
          </cell>
          <cell r="F124">
            <v>31418717</v>
          </cell>
        </row>
        <row r="125">
          <cell r="C125">
            <v>15478517</v>
          </cell>
          <cell r="D125">
            <v>399722</v>
          </cell>
          <cell r="E125">
            <v>7879132</v>
          </cell>
        </row>
        <row r="126">
          <cell r="D126">
            <v>7661346</v>
          </cell>
        </row>
        <row r="127">
          <cell r="B127" t="str">
            <v>Trường Triệu Thị Trinh</v>
          </cell>
          <cell r="C127">
            <v>5139917</v>
          </cell>
          <cell r="D127">
            <v>6562984</v>
          </cell>
          <cell r="E127">
            <v>4960679</v>
          </cell>
          <cell r="F127">
            <v>16663580</v>
          </cell>
        </row>
        <row r="128">
          <cell r="C128">
            <v>5139917</v>
          </cell>
          <cell r="D128">
            <v>6562984</v>
          </cell>
          <cell r="E128">
            <v>4960679</v>
          </cell>
        </row>
        <row r="131">
          <cell r="B131" t="str">
            <v>Trường Lê Thị Riêng</v>
          </cell>
          <cell r="C131">
            <v>3630976</v>
          </cell>
          <cell r="D131">
            <v>3775692</v>
          </cell>
          <cell r="E131">
            <v>3676286</v>
          </cell>
          <cell r="F131">
            <v>11082954</v>
          </cell>
        </row>
        <row r="132">
          <cell r="C132">
            <v>3630976</v>
          </cell>
          <cell r="D132">
            <v>3775692</v>
          </cell>
          <cell r="E132">
            <v>1290200</v>
          </cell>
        </row>
        <row r="133">
          <cell r="E133">
            <v>2386086</v>
          </cell>
        </row>
        <row r="136">
          <cell r="B136" t="str">
            <v>Trường Trần Nhân Tôn</v>
          </cell>
          <cell r="C136">
            <v>3698492</v>
          </cell>
          <cell r="D136">
            <v>3698492</v>
          </cell>
          <cell r="E136">
            <v>3577742</v>
          </cell>
          <cell r="F136">
            <v>10974726</v>
          </cell>
        </row>
        <row r="137">
          <cell r="C137">
            <v>3698492</v>
          </cell>
          <cell r="D137">
            <v>3698492</v>
          </cell>
          <cell r="E137">
            <v>3577742</v>
          </cell>
        </row>
        <row r="138">
          <cell r="B138" t="str">
            <v>Trường Hoàng Diệu</v>
          </cell>
          <cell r="C138">
            <v>2014005</v>
          </cell>
          <cell r="D138">
            <v>0</v>
          </cell>
          <cell r="E138">
            <v>3546503</v>
          </cell>
          <cell r="F138">
            <v>5560508</v>
          </cell>
        </row>
        <row r="139">
          <cell r="C139">
            <v>2014005</v>
          </cell>
          <cell r="E139">
            <v>1736240</v>
          </cell>
        </row>
        <row r="140">
          <cell r="E140">
            <v>1810263</v>
          </cell>
        </row>
        <row r="141">
          <cell r="B141" t="str">
            <v>Trường Trần Quang Cơ</v>
          </cell>
          <cell r="C141">
            <v>5826058</v>
          </cell>
          <cell r="D141">
            <v>6194395</v>
          </cell>
          <cell r="E141">
            <v>7002320</v>
          </cell>
          <cell r="F141">
            <v>19022773</v>
          </cell>
        </row>
        <row r="142">
          <cell r="C142">
            <v>5738745</v>
          </cell>
          <cell r="D142">
            <v>77356</v>
          </cell>
          <cell r="E142">
            <v>6017680</v>
          </cell>
        </row>
        <row r="143">
          <cell r="C143">
            <v>87313</v>
          </cell>
          <cell r="D143">
            <v>5880473</v>
          </cell>
          <cell r="E143">
            <v>151370</v>
          </cell>
        </row>
        <row r="144">
          <cell r="D144">
            <v>236566</v>
          </cell>
          <cell r="E144">
            <v>172047</v>
          </cell>
        </row>
        <row r="145">
          <cell r="E145">
            <v>661223</v>
          </cell>
        </row>
        <row r="146">
          <cell r="B146" t="str">
            <v>Trường Hoàng Văn Thụ</v>
          </cell>
          <cell r="C146">
            <v>12791622</v>
          </cell>
          <cell r="D146">
            <v>12931524</v>
          </cell>
          <cell r="E146">
            <v>12900596</v>
          </cell>
          <cell r="F146">
            <v>38623742</v>
          </cell>
        </row>
        <row r="147">
          <cell r="C147">
            <v>12157330</v>
          </cell>
          <cell r="D147">
            <v>12084676</v>
          </cell>
          <cell r="E147">
            <v>736756</v>
          </cell>
        </row>
        <row r="148">
          <cell r="C148">
            <v>634292</v>
          </cell>
          <cell r="D148">
            <v>846848</v>
          </cell>
          <cell r="E148">
            <v>12163840</v>
          </cell>
        </row>
        <row r="150">
          <cell r="B150" t="str">
            <v>Trường Lạc Hồng</v>
          </cell>
          <cell r="C150">
            <v>7403287</v>
          </cell>
          <cell r="D150">
            <v>7328639</v>
          </cell>
          <cell r="E150">
            <v>7328639</v>
          </cell>
          <cell r="F150">
            <v>22060565</v>
          </cell>
        </row>
        <row r="151">
          <cell r="C151">
            <v>112404</v>
          </cell>
          <cell r="D151">
            <v>6848070</v>
          </cell>
          <cell r="E151">
            <v>6848070</v>
          </cell>
        </row>
        <row r="152">
          <cell r="C152">
            <v>355417</v>
          </cell>
          <cell r="D152">
            <v>357289</v>
          </cell>
          <cell r="E152">
            <v>357289</v>
          </cell>
        </row>
        <row r="153">
          <cell r="C153">
            <v>123280</v>
          </cell>
          <cell r="D153">
            <v>123280</v>
          </cell>
          <cell r="E153">
            <v>123280</v>
          </cell>
        </row>
        <row r="154">
          <cell r="C154">
            <v>6812186</v>
          </cell>
        </row>
        <row r="155">
          <cell r="B155" t="str">
            <v>Trường Nguyễn Chí Thanh</v>
          </cell>
          <cell r="C155">
            <v>4271202</v>
          </cell>
          <cell r="D155">
            <v>3876990</v>
          </cell>
          <cell r="E155">
            <v>5218954</v>
          </cell>
          <cell r="F155">
            <v>13367146</v>
          </cell>
        </row>
        <row r="156">
          <cell r="C156">
            <v>4059407</v>
          </cell>
          <cell r="D156">
            <v>3876990</v>
          </cell>
          <cell r="E156">
            <v>1097244</v>
          </cell>
        </row>
        <row r="157">
          <cell r="C157">
            <v>211795</v>
          </cell>
          <cell r="E157">
            <v>3887340</v>
          </cell>
        </row>
        <row r="158">
          <cell r="E158">
            <v>234370</v>
          </cell>
        </row>
        <row r="160">
          <cell r="B160" t="str">
            <v>Trường Nguyễn Tri Phương</v>
          </cell>
          <cell r="C160">
            <v>6124100</v>
          </cell>
          <cell r="D160">
            <v>6312764</v>
          </cell>
          <cell r="E160">
            <v>6305262</v>
          </cell>
          <cell r="F160">
            <v>18742126</v>
          </cell>
        </row>
        <row r="161">
          <cell r="C161">
            <v>37145</v>
          </cell>
          <cell r="D161">
            <v>313030</v>
          </cell>
          <cell r="E161">
            <v>273240</v>
          </cell>
        </row>
        <row r="162">
          <cell r="C162">
            <v>5783281</v>
          </cell>
          <cell r="D162">
            <v>5852327</v>
          </cell>
          <cell r="E162">
            <v>5719364</v>
          </cell>
        </row>
        <row r="163">
          <cell r="C163">
            <v>303674</v>
          </cell>
          <cell r="D163">
            <v>147407</v>
          </cell>
          <cell r="E163">
            <v>312658</v>
          </cell>
        </row>
        <row r="166">
          <cell r="B166" t="str">
            <v>Trường Nhật Tảo</v>
          </cell>
          <cell r="C166">
            <v>2543006</v>
          </cell>
          <cell r="D166">
            <v>2422434</v>
          </cell>
          <cell r="E166">
            <v>2917114</v>
          </cell>
          <cell r="F166">
            <v>7882554</v>
          </cell>
        </row>
        <row r="167">
          <cell r="C167">
            <v>2543006</v>
          </cell>
          <cell r="D167">
            <v>2422434</v>
          </cell>
          <cell r="E167">
            <v>377767</v>
          </cell>
        </row>
        <row r="168">
          <cell r="E168">
            <v>2539347</v>
          </cell>
        </row>
        <row r="170">
          <cell r="B170" t="str">
            <v>TT Kỷ thuật và hướng nghiệp Q10</v>
          </cell>
          <cell r="C170">
            <v>0</v>
          </cell>
          <cell r="D170">
            <v>2108276</v>
          </cell>
          <cell r="E170">
            <v>982302</v>
          </cell>
          <cell r="F170">
            <v>3090578</v>
          </cell>
        </row>
        <row r="171">
          <cell r="D171">
            <v>141566</v>
          </cell>
          <cell r="E171">
            <v>982302</v>
          </cell>
        </row>
        <row r="172">
          <cell r="D172">
            <v>904452</v>
          </cell>
        </row>
        <row r="173">
          <cell r="D173">
            <v>79956</v>
          </cell>
        </row>
        <row r="174">
          <cell r="D174">
            <v>982302</v>
          </cell>
        </row>
        <row r="176">
          <cell r="B176" t="str">
            <v>Trường Lê Đình Chinh</v>
          </cell>
          <cell r="C176">
            <v>3743495</v>
          </cell>
          <cell r="D176">
            <v>3834424</v>
          </cell>
          <cell r="E176">
            <v>3709074</v>
          </cell>
          <cell r="F176">
            <v>11286993</v>
          </cell>
        </row>
        <row r="177">
          <cell r="C177">
            <v>3743495</v>
          </cell>
          <cell r="D177">
            <v>3834424</v>
          </cell>
          <cell r="E177">
            <v>3709074</v>
          </cell>
        </row>
        <row r="179">
          <cell r="B179" t="str">
            <v>Dương Minh Châu</v>
          </cell>
          <cell r="C179">
            <v>7458706</v>
          </cell>
          <cell r="D179">
            <v>7458706</v>
          </cell>
          <cell r="E179">
            <v>7425794</v>
          </cell>
          <cell r="F179">
            <v>22343206</v>
          </cell>
        </row>
        <row r="180">
          <cell r="C180">
            <v>7088853</v>
          </cell>
          <cell r="D180">
            <v>7088853</v>
          </cell>
          <cell r="E180">
            <v>7057573</v>
          </cell>
        </row>
        <row r="181">
          <cell r="C181">
            <v>369853</v>
          </cell>
          <cell r="D181">
            <v>369853</v>
          </cell>
          <cell r="E181">
            <v>368221</v>
          </cell>
        </row>
        <row r="182">
          <cell r="B182" t="str">
            <v>Trường Tô Hiến Thành</v>
          </cell>
          <cell r="C182">
            <v>3136067</v>
          </cell>
          <cell r="D182">
            <v>2483697</v>
          </cell>
          <cell r="E182">
            <v>3123630</v>
          </cell>
          <cell r="F182">
            <v>8743394</v>
          </cell>
        </row>
        <row r="183">
          <cell r="C183">
            <v>561062</v>
          </cell>
          <cell r="D183">
            <v>123159</v>
          </cell>
          <cell r="E183">
            <v>123159</v>
          </cell>
        </row>
        <row r="184">
          <cell r="C184">
            <v>12137</v>
          </cell>
          <cell r="D184">
            <v>2360538</v>
          </cell>
          <cell r="E184">
            <v>2360538</v>
          </cell>
        </row>
        <row r="185">
          <cell r="C185">
            <v>127084</v>
          </cell>
          <cell r="E185">
            <v>31732</v>
          </cell>
        </row>
        <row r="186">
          <cell r="C186">
            <v>2435784</v>
          </cell>
          <cell r="E186">
            <v>608201</v>
          </cell>
        </row>
        <row r="187">
          <cell r="B187" t="str">
            <v>Trường Bắc Hải</v>
          </cell>
          <cell r="C187">
            <v>6463477</v>
          </cell>
          <cell r="D187">
            <v>5796776</v>
          </cell>
          <cell r="E187">
            <v>5604420</v>
          </cell>
          <cell r="F187">
            <v>17864673</v>
          </cell>
        </row>
        <row r="188">
          <cell r="C188">
            <v>714391</v>
          </cell>
          <cell r="D188">
            <v>289807</v>
          </cell>
          <cell r="E188">
            <v>5324188</v>
          </cell>
        </row>
        <row r="189">
          <cell r="C189">
            <v>5444686</v>
          </cell>
          <cell r="D189">
            <v>3427</v>
          </cell>
          <cell r="E189">
            <v>280232</v>
          </cell>
        </row>
        <row r="190">
          <cell r="C190">
            <v>304400</v>
          </cell>
          <cell r="D190">
            <v>5503542</v>
          </cell>
        </row>
        <row r="191">
          <cell r="B191" t="str">
            <v>Trần Văn Kiểu</v>
          </cell>
          <cell r="C191">
            <v>2884499</v>
          </cell>
          <cell r="D191">
            <v>3096605</v>
          </cell>
          <cell r="E191">
            <v>3133972</v>
          </cell>
          <cell r="F191">
            <v>9115076</v>
          </cell>
        </row>
        <row r="192">
          <cell r="C192">
            <v>2884499</v>
          </cell>
          <cell r="D192">
            <v>3096605</v>
          </cell>
          <cell r="E192">
            <v>2845376</v>
          </cell>
        </row>
        <row r="193">
          <cell r="E193">
            <v>240296</v>
          </cell>
        </row>
        <row r="194">
          <cell r="E194">
            <v>48300</v>
          </cell>
        </row>
        <row r="195">
          <cell r="B195" t="str">
            <v>Trường Nguyễn Văn Tố</v>
          </cell>
          <cell r="C195">
            <v>5046064</v>
          </cell>
          <cell r="D195">
            <v>4785285</v>
          </cell>
          <cell r="E195">
            <v>4617687</v>
          </cell>
          <cell r="F195">
            <v>14449036</v>
          </cell>
        </row>
        <row r="196">
          <cell r="C196">
            <v>354455</v>
          </cell>
          <cell r="D196">
            <v>4785285</v>
          </cell>
          <cell r="E196">
            <v>4617687</v>
          </cell>
        </row>
        <row r="197">
          <cell r="C197">
            <v>4691609</v>
          </cell>
        </row>
        <row r="199">
          <cell r="B199" t="str">
            <v>Trường Trí Tri</v>
          </cell>
          <cell r="C199">
            <v>5502182</v>
          </cell>
          <cell r="D199">
            <v>0</v>
          </cell>
          <cell r="E199">
            <v>4303629</v>
          </cell>
          <cell r="F199">
            <v>9805811</v>
          </cell>
        </row>
        <row r="200">
          <cell r="C200">
            <v>5319460</v>
          </cell>
          <cell r="E200">
            <v>4303629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16"/>
      <sheetName val="SỐ LIỆU CẤP KP Q23 2016"/>
    </sheetNames>
    <sheetDataSet>
      <sheetData sheetId="0"/>
      <sheetData sheetId="1"/>
      <sheetData sheetId="2">
        <row r="8">
          <cell r="I8">
            <v>9009948.4199999999</v>
          </cell>
        </row>
        <row r="9">
          <cell r="I9">
            <v>18040253.220000003</v>
          </cell>
        </row>
        <row r="10">
          <cell r="I10">
            <v>24912690</v>
          </cell>
        </row>
        <row r="11">
          <cell r="I11">
            <v>13046169.84</v>
          </cell>
        </row>
        <row r="12">
          <cell r="I12">
            <v>11370881.280000001</v>
          </cell>
        </row>
        <row r="13">
          <cell r="I13">
            <v>16809475.98</v>
          </cell>
        </row>
        <row r="14">
          <cell r="I14">
            <v>6244364.9400000004</v>
          </cell>
        </row>
        <row r="15">
          <cell r="I15">
            <v>9375711.1799999997</v>
          </cell>
        </row>
        <row r="16">
          <cell r="I16">
            <v>5664077.1000000006</v>
          </cell>
        </row>
        <row r="17">
          <cell r="I17">
            <v>7905252.96</v>
          </cell>
        </row>
        <row r="18">
          <cell r="I18">
            <v>10468252.74</v>
          </cell>
        </row>
        <row r="19">
          <cell r="I19">
            <v>6986469.6000000006</v>
          </cell>
        </row>
        <row r="20">
          <cell r="I20">
            <v>9325009.3200000003</v>
          </cell>
        </row>
        <row r="21">
          <cell r="I21">
            <v>6187074.96</v>
          </cell>
        </row>
        <row r="22">
          <cell r="I22">
            <v>6672241.6200000001</v>
          </cell>
        </row>
        <row r="23">
          <cell r="I23">
            <v>5427016.3200000003</v>
          </cell>
        </row>
        <row r="24">
          <cell r="I24">
            <v>11832107.76</v>
          </cell>
        </row>
        <row r="25">
          <cell r="I25">
            <v>10635831.360000001</v>
          </cell>
        </row>
        <row r="26">
          <cell r="I26">
            <v>11278239.720000001</v>
          </cell>
        </row>
        <row r="27">
          <cell r="I27">
            <v>7303984.3799999999</v>
          </cell>
        </row>
        <row r="28">
          <cell r="I28">
            <v>22759363.440000001</v>
          </cell>
        </row>
        <row r="29">
          <cell r="I29">
            <v>28332987.540000003</v>
          </cell>
        </row>
        <row r="30">
          <cell r="I30">
            <v>6103971.0600000005</v>
          </cell>
        </row>
        <row r="31">
          <cell r="I31">
            <v>7654585.6200000001</v>
          </cell>
        </row>
        <row r="32">
          <cell r="I32">
            <v>24067091.400000002</v>
          </cell>
        </row>
        <row r="33">
          <cell r="I33">
            <v>15932974.860000001</v>
          </cell>
        </row>
        <row r="34">
          <cell r="I34">
            <v>15667694.460000001</v>
          </cell>
        </row>
        <row r="35">
          <cell r="I35">
            <v>12692322.720000001</v>
          </cell>
        </row>
        <row r="36">
          <cell r="I36">
            <v>17246100.300000001</v>
          </cell>
        </row>
        <row r="37">
          <cell r="I37">
            <v>11580478.800000001</v>
          </cell>
        </row>
        <row r="38">
          <cell r="I38">
            <v>7008442.3200000003</v>
          </cell>
        </row>
        <row r="39">
          <cell r="I39">
            <v>23953147.02</v>
          </cell>
        </row>
        <row r="40">
          <cell r="I40">
            <v>15570162.960000001</v>
          </cell>
        </row>
        <row r="41">
          <cell r="I41">
            <v>13641863.4</v>
          </cell>
        </row>
        <row r="42">
          <cell r="I42">
            <v>13900729.92</v>
          </cell>
        </row>
        <row r="43">
          <cell r="I43">
            <v>21085552.620000001</v>
          </cell>
        </row>
        <row r="44">
          <cell r="I44">
            <v>20802693.120000001</v>
          </cell>
        </row>
        <row r="45">
          <cell r="I45">
            <v>18364402.32</v>
          </cell>
        </row>
        <row r="46">
          <cell r="I46">
            <v>15591643.98</v>
          </cell>
        </row>
        <row r="47">
          <cell r="I47">
            <v>49247359.920000002</v>
          </cell>
        </row>
        <row r="48">
          <cell r="I48">
            <v>27913361.52</v>
          </cell>
        </row>
        <row r="49">
          <cell r="I49">
            <v>24508645.920000002</v>
          </cell>
        </row>
        <row r="50">
          <cell r="I50">
            <v>25142512.560000002</v>
          </cell>
        </row>
        <row r="51">
          <cell r="I51">
            <v>26873750.640000001</v>
          </cell>
        </row>
        <row r="52">
          <cell r="I52">
            <v>3581633.8800000004</v>
          </cell>
        </row>
        <row r="53">
          <cell r="I53">
            <v>4510260.4800000004</v>
          </cell>
        </row>
        <row r="54">
          <cell r="I54">
            <v>6030777.0600000005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ld2017"/>
      <sheetName val="số cấp phát 2017 q1"/>
      <sheetName val="Sheet1"/>
    </sheetNames>
    <sheetDataSet>
      <sheetData sheetId="0">
        <row r="11">
          <cell r="F11">
            <v>12957552</v>
          </cell>
        </row>
        <row r="15">
          <cell r="F15">
            <v>4582251</v>
          </cell>
        </row>
        <row r="18">
          <cell r="F18">
            <v>7001591</v>
          </cell>
        </row>
        <row r="21">
          <cell r="F21">
            <v>4725529</v>
          </cell>
        </row>
        <row r="26">
          <cell r="F26">
            <v>6490076</v>
          </cell>
        </row>
        <row r="30">
          <cell r="F30">
            <v>7917570</v>
          </cell>
        </row>
        <row r="34">
          <cell r="F34">
            <v>4994067</v>
          </cell>
        </row>
        <row r="37">
          <cell r="F37">
            <v>9197690</v>
          </cell>
        </row>
        <row r="40">
          <cell r="F40">
            <v>4803583</v>
          </cell>
        </row>
        <row r="43">
          <cell r="F43">
            <v>5253258</v>
          </cell>
        </row>
        <row r="48">
          <cell r="F48">
            <v>4368198</v>
          </cell>
        </row>
        <row r="51">
          <cell r="F51">
            <v>6413989</v>
          </cell>
        </row>
        <row r="55">
          <cell r="F55">
            <v>8234926</v>
          </cell>
        </row>
        <row r="61">
          <cell r="F61">
            <v>8857884</v>
          </cell>
        </row>
        <row r="64">
          <cell r="F64">
            <v>5455071</v>
          </cell>
        </row>
        <row r="67">
          <cell r="F67">
            <v>6937286</v>
          </cell>
        </row>
        <row r="71">
          <cell r="F71">
            <v>13428724</v>
          </cell>
        </row>
        <row r="74">
          <cell r="F74">
            <v>1221116</v>
          </cell>
        </row>
        <row r="76">
          <cell r="F76">
            <v>10239660</v>
          </cell>
        </row>
        <row r="78">
          <cell r="F78">
            <v>9727238</v>
          </cell>
        </row>
        <row r="81">
          <cell r="F81">
            <v>4041641</v>
          </cell>
        </row>
        <row r="86">
          <cell r="F86">
            <v>9632407</v>
          </cell>
        </row>
        <row r="89">
          <cell r="F89">
            <v>12714439</v>
          </cell>
        </row>
        <row r="93">
          <cell r="F93">
            <v>4708110</v>
          </cell>
        </row>
        <row r="98">
          <cell r="F98">
            <v>16063884</v>
          </cell>
        </row>
        <row r="101">
          <cell r="F101">
            <v>11513884</v>
          </cell>
        </row>
        <row r="104">
          <cell r="F104">
            <v>18468011</v>
          </cell>
        </row>
        <row r="108">
          <cell r="F108">
            <v>4542541</v>
          </cell>
        </row>
        <row r="110">
          <cell r="F110">
            <v>24591822</v>
          </cell>
        </row>
        <row r="113">
          <cell r="F113">
            <v>16276133</v>
          </cell>
        </row>
        <row r="117">
          <cell r="F117">
            <v>12387481</v>
          </cell>
        </row>
        <row r="120">
          <cell r="F120">
            <v>7740402</v>
          </cell>
        </row>
        <row r="122">
          <cell r="F122">
            <v>3300756</v>
          </cell>
        </row>
        <row r="128">
          <cell r="F128">
            <v>38659498</v>
          </cell>
        </row>
        <row r="132">
          <cell r="F132">
            <v>22180925</v>
          </cell>
        </row>
        <row r="137">
          <cell r="F137">
            <v>13183374</v>
          </cell>
        </row>
        <row r="142">
          <cell r="F142">
            <v>17576267</v>
          </cell>
        </row>
        <row r="148">
          <cell r="F148">
            <v>7528405</v>
          </cell>
        </row>
        <row r="151">
          <cell r="F151">
            <v>2960216</v>
          </cell>
        </row>
        <row r="153">
          <cell r="F153">
            <v>11506755</v>
          </cell>
        </row>
        <row r="156">
          <cell r="F156">
            <v>22498521</v>
          </cell>
        </row>
        <row r="158">
          <cell r="F158">
            <v>8205376</v>
          </cell>
        </row>
        <row r="162">
          <cell r="F162">
            <v>17631475</v>
          </cell>
        </row>
        <row r="166">
          <cell r="F166">
            <v>9262018</v>
          </cell>
        </row>
        <row r="168">
          <cell r="F168">
            <v>15956707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opLeftCell="C4" workbookViewId="0">
      <selection activeCell="P9" sqref="P9"/>
    </sheetView>
  </sheetViews>
  <sheetFormatPr defaultColWidth="10.25" defaultRowHeight="13.2" x14ac:dyDescent="0.25"/>
  <cols>
    <col min="1" max="1" width="6.25" style="21" customWidth="1"/>
    <col min="2" max="2" width="23.25" style="21" customWidth="1"/>
    <col min="3" max="3" width="13.625" style="23" customWidth="1"/>
    <col min="4" max="4" width="11.5" style="24" customWidth="1"/>
    <col min="5" max="5" width="11" style="24" bestFit="1" customWidth="1"/>
    <col min="6" max="6" width="12.375" style="24" bestFit="1" customWidth="1"/>
    <col min="7" max="7" width="16" style="24" customWidth="1"/>
    <col min="8" max="8" width="13.625" style="28" customWidth="1"/>
    <col min="9" max="9" width="13.75" style="21" customWidth="1"/>
    <col min="10" max="10" width="15.375" style="21" customWidth="1"/>
    <col min="11" max="11" width="12.75" style="21" customWidth="1"/>
    <col min="12" max="12" width="12.625" style="26" customWidth="1"/>
    <col min="13" max="13" width="13.125" style="21" customWidth="1"/>
    <col min="14" max="14" width="15.625" style="21" customWidth="1"/>
    <col min="15" max="15" width="18" style="21" customWidth="1"/>
    <col min="16" max="16384" width="10.25" style="21"/>
  </cols>
  <sheetData>
    <row r="1" spans="1:16" x14ac:dyDescent="0.25">
      <c r="A1" s="21" t="s">
        <v>55</v>
      </c>
      <c r="B1" s="22"/>
      <c r="G1" s="25"/>
      <c r="H1" s="98" t="s">
        <v>56</v>
      </c>
      <c r="I1" s="98"/>
      <c r="J1" s="98"/>
    </row>
    <row r="2" spans="1:16" x14ac:dyDescent="0.25">
      <c r="A2" s="21" t="s">
        <v>57</v>
      </c>
      <c r="B2" s="22"/>
      <c r="G2" s="27"/>
      <c r="H2" s="99" t="s">
        <v>58</v>
      </c>
      <c r="I2" s="99"/>
      <c r="J2" s="99"/>
    </row>
    <row r="3" spans="1:16" ht="12.75" customHeight="1" x14ac:dyDescent="0.25"/>
    <row r="4" spans="1:16" x14ac:dyDescent="0.25">
      <c r="A4" s="100" t="s">
        <v>59</v>
      </c>
      <c r="B4" s="100"/>
      <c r="C4" s="100"/>
      <c r="D4" s="100"/>
      <c r="E4" s="100"/>
      <c r="F4" s="100"/>
      <c r="G4" s="100"/>
      <c r="H4" s="100"/>
    </row>
    <row r="5" spans="1:16" x14ac:dyDescent="0.25">
      <c r="A5" s="100" t="s">
        <v>60</v>
      </c>
      <c r="B5" s="100"/>
      <c r="C5" s="100"/>
      <c r="D5" s="100"/>
      <c r="E5" s="100"/>
      <c r="F5" s="100"/>
      <c r="G5" s="100"/>
      <c r="H5" s="100"/>
    </row>
    <row r="6" spans="1:16" ht="12.75" customHeight="1" x14ac:dyDescent="0.25">
      <c r="A6" s="101" t="s">
        <v>2</v>
      </c>
      <c r="B6" s="101" t="s">
        <v>61</v>
      </c>
      <c r="C6" s="103" t="s">
        <v>62</v>
      </c>
      <c r="D6" s="104"/>
      <c r="E6" s="104"/>
      <c r="F6" s="104"/>
      <c r="G6" s="105"/>
      <c r="H6" s="106" t="s">
        <v>63</v>
      </c>
      <c r="I6" s="108" t="s">
        <v>64</v>
      </c>
      <c r="J6" s="109" t="s">
        <v>65</v>
      </c>
      <c r="K6" s="91" t="s">
        <v>66</v>
      </c>
      <c r="L6" s="91"/>
      <c r="M6" s="92" t="s">
        <v>67</v>
      </c>
      <c r="N6" s="94" t="s">
        <v>68</v>
      </c>
      <c r="O6" s="96" t="s">
        <v>69</v>
      </c>
    </row>
    <row r="7" spans="1:16" s="35" customFormat="1" ht="28.5" customHeight="1" x14ac:dyDescent="0.25">
      <c r="A7" s="102"/>
      <c r="B7" s="102"/>
      <c r="C7" s="29" t="s">
        <v>70</v>
      </c>
      <c r="D7" s="30" t="s">
        <v>71</v>
      </c>
      <c r="E7" s="30" t="s">
        <v>72</v>
      </c>
      <c r="F7" s="31" t="s">
        <v>73</v>
      </c>
      <c r="G7" s="32" t="s">
        <v>74</v>
      </c>
      <c r="H7" s="107"/>
      <c r="I7" s="106"/>
      <c r="J7" s="110"/>
      <c r="K7" s="33" t="s">
        <v>75</v>
      </c>
      <c r="L7" s="34" t="s">
        <v>76</v>
      </c>
      <c r="M7" s="93"/>
      <c r="N7" s="95"/>
      <c r="O7" s="97"/>
    </row>
    <row r="8" spans="1:16" s="43" customFormat="1" ht="17.100000000000001" customHeight="1" x14ac:dyDescent="0.2">
      <c r="A8" s="36"/>
      <c r="B8" s="37" t="s">
        <v>77</v>
      </c>
      <c r="C8" s="38">
        <f t="shared" ref="C8:O8" si="0">C14+C15+C16+C17+C18+C19+C20+C21+C22+C23+C24+C25+C26+C27+C28+C9+C10+C11+C12+C13+C54+C46+C47+C55+C44+C43+C33+C31+C52+C45+C35+C41+C32+C40+C48+C49+C37+C51+C36+C53+C34+C30+C38+C29+C42+C50+C39</f>
        <v>488655941</v>
      </c>
      <c r="D8" s="39">
        <f t="shared" si="0"/>
        <v>560789030</v>
      </c>
      <c r="E8" s="39">
        <f t="shared" si="0"/>
        <v>539016253</v>
      </c>
      <c r="F8" s="39">
        <f t="shared" si="0"/>
        <v>537666550</v>
      </c>
      <c r="G8" s="39">
        <f t="shared" si="0"/>
        <v>2126127774</v>
      </c>
      <c r="H8" s="39">
        <f t="shared" si="0"/>
        <v>1080731409.7800002</v>
      </c>
      <c r="I8" s="39">
        <f t="shared" si="0"/>
        <v>317626361.65000004</v>
      </c>
      <c r="J8" s="39">
        <f t="shared" si="0"/>
        <v>1398357771.4300003</v>
      </c>
      <c r="K8" s="39">
        <f t="shared" si="0"/>
        <v>335462116</v>
      </c>
      <c r="L8" s="40">
        <f t="shared" si="0"/>
        <v>688259562.53999984</v>
      </c>
      <c r="M8" s="41">
        <f t="shared" si="0"/>
        <v>374636092.88999999</v>
      </c>
      <c r="N8" s="42">
        <f t="shared" si="0"/>
        <v>107533310</v>
      </c>
      <c r="O8" s="42">
        <f t="shared" si="0"/>
        <v>267102782.89000002</v>
      </c>
    </row>
    <row r="9" spans="1:16" ht="17.100000000000001" customHeight="1" x14ac:dyDescent="0.25">
      <c r="A9" s="44">
        <v>1</v>
      </c>
      <c r="B9" s="45" t="s">
        <v>78</v>
      </c>
      <c r="C9" s="46">
        <f>VLOOKUP(B9,'[1]Q1-2016'!$B$11:$F$163,5,0)</f>
        <v>6569285</v>
      </c>
      <c r="D9" s="46">
        <f>VLOOKUP(B9,'[1]Q2-2016'!$B$11:$F$169,5,0)</f>
        <v>6826657</v>
      </c>
      <c r="E9" s="46">
        <f>VLOOKUP(B9,'[1]Q3-2016'!$B$11:$F$185,5,0)</f>
        <v>7059992</v>
      </c>
      <c r="F9" s="46">
        <f>VLOOKUP(B9,'[1]Q4-2016'!$B$11:$F$200,5,0)</f>
        <v>6718902</v>
      </c>
      <c r="G9" s="47">
        <f t="shared" ref="G9:G53" si="1">C9+D9+E9+F9</f>
        <v>27174836</v>
      </c>
      <c r="H9" s="48">
        <f t="shared" ref="H9:H53" si="2">(D9+E9+F9)*66%</f>
        <v>13599663.66</v>
      </c>
      <c r="I9" s="49">
        <f t="shared" ref="I9:I53" si="3">C9*65%</f>
        <v>4270035.25</v>
      </c>
      <c r="J9" s="50">
        <f t="shared" ref="J9:J53" si="4">SUM(H9:I9)</f>
        <v>17869698.91</v>
      </c>
      <c r="K9" s="51">
        <v>4270035</v>
      </c>
      <c r="L9" s="52">
        <f>'[2]SỐ LIỆU CẤP KP Q23 2016'!I8</f>
        <v>9009948.4199999999</v>
      </c>
      <c r="M9" s="53">
        <f t="shared" ref="M9:M53" si="5">J9-K9-L9</f>
        <v>4589715.49</v>
      </c>
      <c r="N9" s="54">
        <f t="shared" ref="N9:N47" si="6">(F9/2)*40%</f>
        <v>1343780.4000000001</v>
      </c>
      <c r="O9" s="55">
        <f>M9-N9</f>
        <v>3245935.09</v>
      </c>
      <c r="P9" s="21">
        <v>1</v>
      </c>
    </row>
    <row r="10" spans="1:16" ht="17.100000000000001" customHeight="1" x14ac:dyDescent="0.25">
      <c r="A10" s="44">
        <v>2</v>
      </c>
      <c r="B10" s="45" t="s">
        <v>79</v>
      </c>
      <c r="C10" s="46">
        <f>VLOOKUP(B10,'[1]Q1-2016'!$B$11:$F$163,5,0)</f>
        <v>12440599</v>
      </c>
      <c r="D10" s="46">
        <f>VLOOKUP(B10,'[1]Q2-2016'!$B$11:$F$169,5,0)</f>
        <v>13275192</v>
      </c>
      <c r="E10" s="46">
        <f>VLOOKUP(B10,'[1]Q3-2016'!$B$11:$F$185,5,0)</f>
        <v>14011660</v>
      </c>
      <c r="F10" s="46">
        <f>VLOOKUP(B10,'[1]Q4-2016'!$B$11:$F$200,5,0)</f>
        <v>14017000</v>
      </c>
      <c r="G10" s="47">
        <f t="shared" si="1"/>
        <v>53744451</v>
      </c>
      <c r="H10" s="48">
        <f t="shared" si="2"/>
        <v>27260542.32</v>
      </c>
      <c r="I10" s="49">
        <f t="shared" si="3"/>
        <v>8086389.3500000006</v>
      </c>
      <c r="J10" s="50">
        <f t="shared" si="4"/>
        <v>35346931.670000002</v>
      </c>
      <c r="K10" s="51">
        <v>8086389</v>
      </c>
      <c r="L10" s="52">
        <f>'[2]SỐ LIỆU CẤP KP Q23 2016'!I9</f>
        <v>18040253.220000003</v>
      </c>
      <c r="M10" s="53">
        <f t="shared" si="5"/>
        <v>9220289.4499999993</v>
      </c>
      <c r="N10" s="54">
        <f t="shared" si="6"/>
        <v>2803400</v>
      </c>
      <c r="O10" s="55">
        <f t="shared" ref="O10:O55" si="7">M10-N10</f>
        <v>6416889.4499999993</v>
      </c>
    </row>
    <row r="11" spans="1:16" ht="17.100000000000001" customHeight="1" x14ac:dyDescent="0.25">
      <c r="A11" s="44">
        <v>3</v>
      </c>
      <c r="B11" s="45" t="s">
        <v>80</v>
      </c>
      <c r="C11" s="46">
        <f>VLOOKUP(B11,'[1]Q1-2016'!$B$11:$F$163,5,0)</f>
        <v>18656036</v>
      </c>
      <c r="D11" s="46">
        <f>VLOOKUP(B11,'[1]Q2-2016'!$B$11:$F$169,5,0)</f>
        <v>18359865</v>
      </c>
      <c r="E11" s="46">
        <f>VLOOKUP(B11,'[1]Q3-2016'!$B$11:$F$185,5,0)</f>
        <v>19386635</v>
      </c>
      <c r="F11" s="46">
        <f>VLOOKUP(B11,'[1]Q4-2016'!$B$11:$F$200,5,0)</f>
        <v>18466171</v>
      </c>
      <c r="G11" s="47">
        <f t="shared" si="1"/>
        <v>74868707</v>
      </c>
      <c r="H11" s="48">
        <f t="shared" si="2"/>
        <v>37100362.859999999</v>
      </c>
      <c r="I11" s="49">
        <f t="shared" si="3"/>
        <v>12126423.4</v>
      </c>
      <c r="J11" s="50">
        <f t="shared" si="4"/>
        <v>49226786.259999998</v>
      </c>
      <c r="K11" s="51">
        <v>12126423</v>
      </c>
      <c r="L11" s="52">
        <f>'[2]SỐ LIỆU CẤP KP Q23 2016'!I10</f>
        <v>24912690</v>
      </c>
      <c r="M11" s="53">
        <f t="shared" si="5"/>
        <v>12187673.259999998</v>
      </c>
      <c r="N11" s="54">
        <f t="shared" si="6"/>
        <v>3693234.2</v>
      </c>
      <c r="O11" s="55">
        <f t="shared" si="7"/>
        <v>8494439.0599999987</v>
      </c>
    </row>
    <row r="12" spans="1:16" ht="17.100000000000001" customHeight="1" x14ac:dyDescent="0.25">
      <c r="A12" s="44">
        <v>4</v>
      </c>
      <c r="B12" s="45" t="s">
        <v>81</v>
      </c>
      <c r="C12" s="46">
        <f>VLOOKUP(B12,'[1]Q1-2016'!$B$11:$F$163,5,0)</f>
        <v>9265343</v>
      </c>
      <c r="D12" s="46">
        <f>VLOOKUP(B12,'[1]Q2-2016'!$B$11:$F$169,5,0)</f>
        <v>9684346</v>
      </c>
      <c r="E12" s="46">
        <f>VLOOKUP(B12,'[1]Q3-2016'!$B$11:$F$185,5,0)</f>
        <v>10082578</v>
      </c>
      <c r="F12" s="46">
        <f>VLOOKUP(B12,'[1]Q4-2016'!$B$11:$F$200,5,0)</f>
        <v>10724574</v>
      </c>
      <c r="G12" s="47">
        <f t="shared" si="1"/>
        <v>39756841</v>
      </c>
      <c r="H12" s="48">
        <f t="shared" si="2"/>
        <v>20124388.68</v>
      </c>
      <c r="I12" s="49">
        <f t="shared" si="3"/>
        <v>6022472.9500000002</v>
      </c>
      <c r="J12" s="50">
        <f t="shared" si="4"/>
        <v>26146861.629999999</v>
      </c>
      <c r="K12" s="51">
        <v>6022473</v>
      </c>
      <c r="L12" s="52">
        <f>'[2]SỐ LIỆU CẤP KP Q23 2016'!I11</f>
        <v>13046169.84</v>
      </c>
      <c r="M12" s="53">
        <f t="shared" si="5"/>
        <v>7078218.7899999991</v>
      </c>
      <c r="N12" s="54">
        <f t="shared" si="6"/>
        <v>2144914.8000000003</v>
      </c>
      <c r="O12" s="55">
        <f t="shared" si="7"/>
        <v>4933303.9899999984</v>
      </c>
    </row>
    <row r="13" spans="1:16" ht="17.100000000000001" customHeight="1" x14ac:dyDescent="0.25">
      <c r="A13" s="44">
        <v>5</v>
      </c>
      <c r="B13" s="45" t="s">
        <v>82</v>
      </c>
      <c r="C13" s="46">
        <f>VLOOKUP(B13,'[1]Q1-2016'!$B$11:$F$163,5,0)</f>
        <v>8644499</v>
      </c>
      <c r="D13" s="46">
        <f>VLOOKUP(B13,'[1]Q2-2016'!$B$11:$F$169,5,0)</f>
        <v>8614211</v>
      </c>
      <c r="E13" s="46">
        <f>VLOOKUP(B13,'[1]Q3-2016'!$B$11:$F$185,5,0)</f>
        <v>8614397</v>
      </c>
      <c r="F13" s="46">
        <f>VLOOKUP(B13,'[1]Q4-2016'!$B$11:$F$200,5,0)</f>
        <v>8797477</v>
      </c>
      <c r="G13" s="47">
        <f t="shared" si="1"/>
        <v>34670584</v>
      </c>
      <c r="H13" s="48">
        <f t="shared" si="2"/>
        <v>17177216.100000001</v>
      </c>
      <c r="I13" s="49">
        <f t="shared" si="3"/>
        <v>5618924.3500000006</v>
      </c>
      <c r="J13" s="50">
        <f t="shared" si="4"/>
        <v>22796140.450000003</v>
      </c>
      <c r="K13" s="51">
        <v>5618924</v>
      </c>
      <c r="L13" s="52">
        <f>'[2]SỐ LIỆU CẤP KP Q23 2016'!I12</f>
        <v>11370881.280000001</v>
      </c>
      <c r="M13" s="53">
        <f t="shared" si="5"/>
        <v>5806335.1700000018</v>
      </c>
      <c r="N13" s="54">
        <f t="shared" si="6"/>
        <v>1759495.4000000001</v>
      </c>
      <c r="O13" s="55">
        <f t="shared" si="7"/>
        <v>4046839.7700000014</v>
      </c>
    </row>
    <row r="14" spans="1:16" ht="17.100000000000001" customHeight="1" x14ac:dyDescent="0.25">
      <c r="A14" s="44">
        <v>6</v>
      </c>
      <c r="B14" s="45" t="s">
        <v>83</v>
      </c>
      <c r="C14" s="46">
        <f>VLOOKUP(B14,'[1]Q1-2016'!$B$11:$F$163,5,0)</f>
        <v>12060588</v>
      </c>
      <c r="D14" s="46">
        <f>VLOOKUP(B14,'[1]Q2-2016'!$B$11:$F$169,5,0)</f>
        <v>13384321</v>
      </c>
      <c r="E14" s="46">
        <f>VLOOKUP(B14,'[1]Q3-2016'!$B$11:$F$185,5,0)</f>
        <v>12493568</v>
      </c>
      <c r="F14" s="46">
        <f>VLOOKUP(B14,'[1]Q4-2016'!$B$11:$F$200,5,0)</f>
        <v>13860044</v>
      </c>
      <c r="G14" s="47">
        <f t="shared" si="1"/>
        <v>51798521</v>
      </c>
      <c r="H14" s="48">
        <f t="shared" si="2"/>
        <v>26227035.780000001</v>
      </c>
      <c r="I14" s="49">
        <f t="shared" si="3"/>
        <v>7839382.2000000002</v>
      </c>
      <c r="J14" s="56">
        <f t="shared" si="4"/>
        <v>34066417.980000004</v>
      </c>
      <c r="K14" s="57">
        <v>7839382</v>
      </c>
      <c r="L14" s="52">
        <f>'[2]SỐ LIỆU CẤP KP Q23 2016'!I13</f>
        <v>16809475.98</v>
      </c>
      <c r="M14" s="58">
        <f t="shared" si="5"/>
        <v>9417560.0000000037</v>
      </c>
      <c r="N14" s="54">
        <f t="shared" si="6"/>
        <v>2772008.8000000003</v>
      </c>
      <c r="O14" s="55">
        <f t="shared" si="7"/>
        <v>6645551.200000003</v>
      </c>
    </row>
    <row r="15" spans="1:16" ht="17.100000000000001" customHeight="1" x14ac:dyDescent="0.25">
      <c r="A15" s="44">
        <v>7</v>
      </c>
      <c r="B15" s="45" t="s">
        <v>84</v>
      </c>
      <c r="C15" s="46">
        <f>VLOOKUP(B15,'[1]Q1-2016'!$B$11:$F$163,5,0)</f>
        <v>4305195</v>
      </c>
      <c r="D15" s="46">
        <f>VLOOKUP(B15,'[1]Q2-2016'!$B$11:$F$169,5,0)</f>
        <v>4483896</v>
      </c>
      <c r="E15" s="46">
        <f>VLOOKUP(B15,'[1]Q3-2016'!$B$11:$F$185,5,0)</f>
        <v>4974263</v>
      </c>
      <c r="F15" s="46">
        <f>VLOOKUP(B15,'[1]Q4-2016'!$B$11:$F$200,5,0)</f>
        <v>4331654</v>
      </c>
      <c r="G15" s="47">
        <f t="shared" si="1"/>
        <v>18095008</v>
      </c>
      <c r="H15" s="48">
        <f t="shared" si="2"/>
        <v>9101276.5800000001</v>
      </c>
      <c r="I15" s="49">
        <f t="shared" si="3"/>
        <v>2798376.75</v>
      </c>
      <c r="J15" s="50">
        <f t="shared" si="4"/>
        <v>11899653.33</v>
      </c>
      <c r="K15" s="51">
        <v>2798377</v>
      </c>
      <c r="L15" s="52">
        <f>'[2]SỐ LIỆU CẤP KP Q23 2016'!I14</f>
        <v>6244364.9400000004</v>
      </c>
      <c r="M15" s="53">
        <f t="shared" si="5"/>
        <v>2856911.3899999997</v>
      </c>
      <c r="N15" s="54">
        <f t="shared" si="6"/>
        <v>866330.8</v>
      </c>
      <c r="O15" s="55">
        <f t="shared" si="7"/>
        <v>1990580.5899999996</v>
      </c>
    </row>
    <row r="16" spans="1:16" ht="17.100000000000001" customHeight="1" x14ac:dyDescent="0.25">
      <c r="A16" s="44">
        <v>8</v>
      </c>
      <c r="B16" s="45" t="s">
        <v>85</v>
      </c>
      <c r="C16" s="46">
        <f>VLOOKUP(B16,'[1]Q1-2016'!$B$11:$F$163,5,0)</f>
        <v>7340182</v>
      </c>
      <c r="D16" s="46">
        <f>VLOOKUP(B16,'[1]Q2-2016'!$B$11:$F$169,5,0)</f>
        <v>0</v>
      </c>
      <c r="E16" s="46">
        <f>VLOOKUP(B16,'[1]Q3-2016'!$B$11:$F$185,5,0)</f>
        <v>14205623</v>
      </c>
      <c r="F16" s="46">
        <f>VLOOKUP(B16,'[1]Q4-2016'!$B$11:$F$200,5,0)</f>
        <v>6921423</v>
      </c>
      <c r="G16" s="47">
        <f t="shared" si="1"/>
        <v>28467228</v>
      </c>
      <c r="H16" s="48">
        <f t="shared" si="2"/>
        <v>13943850.360000001</v>
      </c>
      <c r="I16" s="49">
        <f t="shared" si="3"/>
        <v>4771118.3</v>
      </c>
      <c r="J16" s="50">
        <f t="shared" si="4"/>
        <v>18714968.66</v>
      </c>
      <c r="K16" s="51">
        <v>4771118</v>
      </c>
      <c r="L16" s="52">
        <f>'[2]SỐ LIỆU CẤP KP Q23 2016'!I15</f>
        <v>9375711.1799999997</v>
      </c>
      <c r="M16" s="53">
        <f t="shared" si="5"/>
        <v>4568139.4800000004</v>
      </c>
      <c r="N16" s="54">
        <f t="shared" si="6"/>
        <v>1384284.6</v>
      </c>
      <c r="O16" s="55">
        <f t="shared" si="7"/>
        <v>3183854.8800000004</v>
      </c>
    </row>
    <row r="17" spans="1:15" x14ac:dyDescent="0.25">
      <c r="A17" s="44">
        <v>9</v>
      </c>
      <c r="B17" s="45" t="s">
        <v>86</v>
      </c>
      <c r="C17" s="46">
        <f>VLOOKUP(B17,'[1]Q1-2016'!$B$11:$F$163,5,0)</f>
        <v>3603581</v>
      </c>
      <c r="D17" s="46">
        <f>VLOOKUP(B17,'[1]Q2-2016'!$B$11:$F$169,5,0)</f>
        <v>4081637</v>
      </c>
      <c r="E17" s="46">
        <f>VLOOKUP(B17,'[1]Q3-2016'!$B$11:$F$185,5,0)</f>
        <v>4799780</v>
      </c>
      <c r="F17" s="46">
        <f>VLOOKUP(B17,'[1]Q4-2016'!$B$11:$F$200,5,0)</f>
        <v>4456691</v>
      </c>
      <c r="G17" s="47">
        <f t="shared" si="1"/>
        <v>16941689</v>
      </c>
      <c r="H17" s="48">
        <f t="shared" si="2"/>
        <v>8803151.2800000012</v>
      </c>
      <c r="I17" s="49">
        <f t="shared" si="3"/>
        <v>2342327.65</v>
      </c>
      <c r="J17" s="50">
        <f t="shared" si="4"/>
        <v>11145478.930000002</v>
      </c>
      <c r="K17" s="51">
        <v>2342328</v>
      </c>
      <c r="L17" s="52">
        <f>'[2]SỐ LIỆU CẤP KP Q23 2016'!I16</f>
        <v>5664077.1000000006</v>
      </c>
      <c r="M17" s="53">
        <f t="shared" si="5"/>
        <v>3139073.830000001</v>
      </c>
      <c r="N17" s="54">
        <f t="shared" si="6"/>
        <v>891338.20000000007</v>
      </c>
      <c r="O17" s="55">
        <f t="shared" si="7"/>
        <v>2247735.6300000008</v>
      </c>
    </row>
    <row r="18" spans="1:15" x14ac:dyDescent="0.25">
      <c r="A18" s="44">
        <v>10</v>
      </c>
      <c r="B18" s="45" t="s">
        <v>87</v>
      </c>
      <c r="C18" s="46">
        <f>VLOOKUP(B18,'[1]Q1-2016'!$B$11:$F$163,5,0)</f>
        <v>5842643</v>
      </c>
      <c r="D18" s="46">
        <f>VLOOKUP(B18,'[1]Q2-2016'!$B$11:$F$169,5,0)</f>
        <v>6025956</v>
      </c>
      <c r="E18" s="46">
        <f>VLOOKUP(B18,'[1]Q3-2016'!$B$11:$F$185,5,0)</f>
        <v>5951700</v>
      </c>
      <c r="F18" s="46">
        <f>VLOOKUP(B18,'[1]Q4-2016'!$B$11:$F$200,5,0)</f>
        <v>7407262</v>
      </c>
      <c r="G18" s="47">
        <f t="shared" si="1"/>
        <v>25227561</v>
      </c>
      <c r="H18" s="48">
        <f t="shared" si="2"/>
        <v>12794045.880000001</v>
      </c>
      <c r="I18" s="49">
        <f t="shared" si="3"/>
        <v>3797717.95</v>
      </c>
      <c r="J18" s="50">
        <f t="shared" si="4"/>
        <v>16591763.830000002</v>
      </c>
      <c r="K18" s="51">
        <v>3797718</v>
      </c>
      <c r="L18" s="52">
        <f>'[2]SỐ LIỆU CẤP KP Q23 2016'!I17</f>
        <v>7905252.96</v>
      </c>
      <c r="M18" s="53">
        <f t="shared" si="5"/>
        <v>4888792.870000002</v>
      </c>
      <c r="N18" s="54">
        <f t="shared" si="6"/>
        <v>1481452.4000000001</v>
      </c>
      <c r="O18" s="55">
        <f t="shared" si="7"/>
        <v>3407340.4700000016</v>
      </c>
    </row>
    <row r="19" spans="1:15" x14ac:dyDescent="0.25">
      <c r="A19" s="44">
        <v>11</v>
      </c>
      <c r="B19" s="45" t="s">
        <v>88</v>
      </c>
      <c r="C19" s="46">
        <f>VLOOKUP(B19,'[1]Q1-2016'!$B$11:$F$163,5,0)</f>
        <v>7900539</v>
      </c>
      <c r="D19" s="46">
        <f>VLOOKUP(B19,'[1]Q2-2016'!$B$11:$F$169,5,0)</f>
        <v>7572615</v>
      </c>
      <c r="E19" s="46">
        <f>VLOOKUP(B19,'[1]Q3-2016'!$B$11:$F$185,5,0)</f>
        <v>8413374</v>
      </c>
      <c r="F19" s="46">
        <f>VLOOKUP(B19,'[1]Q4-2016'!$B$11:$F$200,5,0)</f>
        <v>7940054</v>
      </c>
      <c r="G19" s="47">
        <f t="shared" si="1"/>
        <v>31826582</v>
      </c>
      <c r="H19" s="48">
        <f t="shared" si="2"/>
        <v>15791188.380000001</v>
      </c>
      <c r="I19" s="49">
        <f t="shared" si="3"/>
        <v>5135350.3500000006</v>
      </c>
      <c r="J19" s="50">
        <f t="shared" si="4"/>
        <v>20926538.73</v>
      </c>
      <c r="K19" s="51">
        <v>5135350</v>
      </c>
      <c r="L19" s="52">
        <f>'[2]SỐ LIỆU CẤP KP Q23 2016'!I18</f>
        <v>10468252.74</v>
      </c>
      <c r="M19" s="53">
        <f t="shared" si="5"/>
        <v>5322935.99</v>
      </c>
      <c r="N19" s="54">
        <f t="shared" si="6"/>
        <v>1588010.8</v>
      </c>
      <c r="O19" s="55">
        <f t="shared" si="7"/>
        <v>3734925.1900000004</v>
      </c>
    </row>
    <row r="20" spans="1:15" x14ac:dyDescent="0.25">
      <c r="A20" s="44">
        <v>12</v>
      </c>
      <c r="B20" s="45" t="s">
        <v>89</v>
      </c>
      <c r="C20" s="46">
        <f>VLOOKUP(B20,'[1]Q1-2016'!$B$11:$F$163,5,0)</f>
        <v>3334925</v>
      </c>
      <c r="D20" s="46">
        <f>VLOOKUP(B20,'[1]Q2-2016'!$B$11:$F$169,5,0)</f>
        <v>6657518</v>
      </c>
      <c r="E20" s="46">
        <f>VLOOKUP(B20,'[1]Q3-2016'!$B$11:$F$185,5,0)</f>
        <v>7220399</v>
      </c>
      <c r="F20" s="46">
        <f>VLOOKUP(B20,'[1]Q4-2016'!$B$11:$F$200,5,0)</f>
        <v>3334174</v>
      </c>
      <c r="G20" s="47">
        <f t="shared" si="1"/>
        <v>20547016</v>
      </c>
      <c r="H20" s="48">
        <f t="shared" si="2"/>
        <v>11359980.060000001</v>
      </c>
      <c r="I20" s="49">
        <f t="shared" si="3"/>
        <v>2167701.25</v>
      </c>
      <c r="J20" s="50">
        <f t="shared" si="4"/>
        <v>13527681.310000001</v>
      </c>
      <c r="K20" s="51">
        <v>3229162</v>
      </c>
      <c r="L20" s="52">
        <f>'[2]SỐ LIỆU CẤP KP Q23 2016'!I19</f>
        <v>6986469.6000000006</v>
      </c>
      <c r="M20" s="53">
        <f t="shared" si="5"/>
        <v>3312049.71</v>
      </c>
      <c r="N20" s="54">
        <f t="shared" si="6"/>
        <v>666834.80000000005</v>
      </c>
      <c r="O20" s="55">
        <f t="shared" si="7"/>
        <v>2645214.91</v>
      </c>
    </row>
    <row r="21" spans="1:15" x14ac:dyDescent="0.25">
      <c r="A21" s="44">
        <v>13</v>
      </c>
      <c r="B21" s="45" t="s">
        <v>90</v>
      </c>
      <c r="C21" s="46">
        <f>VLOOKUP(B21,'[1]Q1-2016'!$B$11:$F$163,5,0)</f>
        <v>0</v>
      </c>
      <c r="D21" s="46">
        <f>VLOOKUP(B21,'[1]Q2-2016'!$B$11:$F$169,5,0)</f>
        <v>4707456</v>
      </c>
      <c r="E21" s="46">
        <f>VLOOKUP(B21,'[1]Q3-2016'!$B$11:$F$185,5,0)</f>
        <v>9935274</v>
      </c>
      <c r="F21" s="46">
        <f>VLOOKUP(B21,'[1]Q4-2016'!$B$11:$F$200,5,0)</f>
        <v>6868792</v>
      </c>
      <c r="G21" s="47">
        <f t="shared" si="1"/>
        <v>21511522</v>
      </c>
      <c r="H21" s="48">
        <f t="shared" si="2"/>
        <v>14197604.520000001</v>
      </c>
      <c r="I21" s="49">
        <f t="shared" si="3"/>
        <v>0</v>
      </c>
      <c r="J21" s="50">
        <f t="shared" si="4"/>
        <v>14197604.520000001</v>
      </c>
      <c r="K21" s="51">
        <v>2566177</v>
      </c>
      <c r="L21" s="52">
        <f>'[2]SỐ LIỆU CẤP KP Q23 2016'!I20</f>
        <v>9325009.3200000003</v>
      </c>
      <c r="M21" s="53">
        <f t="shared" si="5"/>
        <v>2306418.2000000011</v>
      </c>
      <c r="N21" s="54">
        <f t="shared" si="6"/>
        <v>1373758.4000000001</v>
      </c>
      <c r="O21" s="55">
        <f t="shared" si="7"/>
        <v>932659.80000000098</v>
      </c>
    </row>
    <row r="22" spans="1:15" x14ac:dyDescent="0.25">
      <c r="A22" s="44">
        <v>14</v>
      </c>
      <c r="B22" s="45" t="s">
        <v>91</v>
      </c>
      <c r="C22" s="46">
        <f>VLOOKUP(B22,'[1]Q1-2016'!$B$11:$F$163,5,0)</f>
        <v>5392260</v>
      </c>
      <c r="D22" s="46">
        <f>VLOOKUP(B22,'[1]Q2-2016'!$B$11:$F$169,5,0)</f>
        <v>4679625</v>
      </c>
      <c r="E22" s="46">
        <f>VLOOKUP(B22,'[1]Q3-2016'!$B$11:$F$185,5,0)</f>
        <v>5016813</v>
      </c>
      <c r="F22" s="46">
        <f>VLOOKUP(B22,'[1]Q4-2016'!$B$11:$F$200,5,0)</f>
        <v>4663577</v>
      </c>
      <c r="G22" s="47">
        <f t="shared" si="1"/>
        <v>19752275</v>
      </c>
      <c r="H22" s="48">
        <f t="shared" si="2"/>
        <v>9477609.9000000004</v>
      </c>
      <c r="I22" s="49">
        <f t="shared" si="3"/>
        <v>3504969</v>
      </c>
      <c r="J22" s="50">
        <f t="shared" si="4"/>
        <v>12982578.9</v>
      </c>
      <c r="K22" s="51">
        <v>3504969</v>
      </c>
      <c r="L22" s="52">
        <f>'[2]SỐ LIỆU CẤP KP Q23 2016'!I21</f>
        <v>6187074.96</v>
      </c>
      <c r="M22" s="53">
        <f t="shared" si="5"/>
        <v>3290534.9400000004</v>
      </c>
      <c r="N22" s="54">
        <f t="shared" si="6"/>
        <v>932715.4</v>
      </c>
      <c r="O22" s="55">
        <f t="shared" si="7"/>
        <v>2357819.5400000005</v>
      </c>
    </row>
    <row r="23" spans="1:15" x14ac:dyDescent="0.25">
      <c r="A23" s="44">
        <v>15</v>
      </c>
      <c r="B23" s="45" t="s">
        <v>92</v>
      </c>
      <c r="C23" s="46">
        <f>VLOOKUP(B23,'[1]Q1-2016'!$B$11:$F$163,5,0)</f>
        <v>5034102</v>
      </c>
      <c r="D23" s="46">
        <f>VLOOKUP(B23,'[1]Q2-2016'!$B$11:$F$169,5,0)</f>
        <v>4809185</v>
      </c>
      <c r="E23" s="46">
        <f>VLOOKUP(B23,'[1]Q3-2016'!$B$11:$F$185,5,0)</f>
        <v>5300272</v>
      </c>
      <c r="F23" s="46">
        <f>VLOOKUP(B23,'[1]Q4-2016'!$B$11:$F$200,5,0)</f>
        <v>5265344</v>
      </c>
      <c r="G23" s="47">
        <f t="shared" si="1"/>
        <v>20408903</v>
      </c>
      <c r="H23" s="48">
        <f t="shared" si="2"/>
        <v>10147368.66</v>
      </c>
      <c r="I23" s="49">
        <f t="shared" si="3"/>
        <v>3272166.3000000003</v>
      </c>
      <c r="J23" s="50">
        <f t="shared" si="4"/>
        <v>13419534.960000001</v>
      </c>
      <c r="K23" s="51">
        <v>3272166</v>
      </c>
      <c r="L23" s="52">
        <f>'[2]SỐ LIỆU CẤP KP Q23 2016'!I22</f>
        <v>6672241.6200000001</v>
      </c>
      <c r="M23" s="53">
        <f t="shared" si="5"/>
        <v>3475127.3400000008</v>
      </c>
      <c r="N23" s="54">
        <f t="shared" si="6"/>
        <v>1053068.8</v>
      </c>
      <c r="O23" s="55">
        <f t="shared" si="7"/>
        <v>2422058.540000001</v>
      </c>
    </row>
    <row r="24" spans="1:15" x14ac:dyDescent="0.25">
      <c r="A24" s="44">
        <v>16</v>
      </c>
      <c r="B24" s="45" t="s">
        <v>93</v>
      </c>
      <c r="C24" s="46">
        <f>VLOOKUP(B24,'[1]Q1-2016'!$B$11:$F$163,5,0)</f>
        <v>0</v>
      </c>
      <c r="D24" s="46">
        <f>VLOOKUP(B24,'[1]Q2-2016'!$B$11:$F$169,5,0)</f>
        <v>8060916</v>
      </c>
      <c r="E24" s="46">
        <f>VLOOKUP(B24,'[1]Q3-2016'!$B$11:$F$185,5,0)</f>
        <v>4109800</v>
      </c>
      <c r="F24" s="46">
        <f>VLOOKUP(B24,'[1]Q4-2016'!$B$11:$F$200,5,0)</f>
        <v>4130335</v>
      </c>
      <c r="G24" s="47">
        <f t="shared" si="1"/>
        <v>16301051</v>
      </c>
      <c r="H24" s="48">
        <f t="shared" si="2"/>
        <v>10758693.66</v>
      </c>
      <c r="I24" s="49">
        <f t="shared" si="3"/>
        <v>0</v>
      </c>
      <c r="J24" s="50">
        <f t="shared" si="4"/>
        <v>10758693.66</v>
      </c>
      <c r="K24" s="51">
        <v>2566177</v>
      </c>
      <c r="L24" s="52">
        <f>'[2]SỐ LIỆU CẤP KP Q23 2016'!I23</f>
        <v>5427016.3200000003</v>
      </c>
      <c r="M24" s="53">
        <f t="shared" si="5"/>
        <v>2765500.34</v>
      </c>
      <c r="N24" s="54">
        <f t="shared" si="6"/>
        <v>826067</v>
      </c>
      <c r="O24" s="55">
        <f t="shared" si="7"/>
        <v>1939433.3399999999</v>
      </c>
    </row>
    <row r="25" spans="1:15" x14ac:dyDescent="0.25">
      <c r="A25" s="44">
        <v>17</v>
      </c>
      <c r="B25" s="45" t="s">
        <v>94</v>
      </c>
      <c r="C25" s="46">
        <f>VLOOKUP(B25,'[1]Q1-2016'!$B$11:$F$163,5,0)</f>
        <v>8510506</v>
      </c>
      <c r="D25" s="46">
        <f>VLOOKUP(B25,'[1]Q2-2016'!$B$11:$F$169,5,0)</f>
        <v>8611545</v>
      </c>
      <c r="E25" s="46">
        <f>VLOOKUP(B25,'[1]Q3-2016'!$B$11:$F$185,5,0)</f>
        <v>9315891</v>
      </c>
      <c r="F25" s="46">
        <f>VLOOKUP(B25,'[1]Q4-2016'!$B$11:$F$200,5,0)</f>
        <v>9016387</v>
      </c>
      <c r="G25" s="47">
        <f t="shared" si="1"/>
        <v>35454329</v>
      </c>
      <c r="H25" s="48">
        <f t="shared" si="2"/>
        <v>17782923.18</v>
      </c>
      <c r="I25" s="49">
        <f t="shared" si="3"/>
        <v>5531828.9000000004</v>
      </c>
      <c r="J25" s="50">
        <f t="shared" si="4"/>
        <v>23314752.079999998</v>
      </c>
      <c r="K25" s="51">
        <v>5531829</v>
      </c>
      <c r="L25" s="52">
        <f>'[2]SỐ LIỆU CẤP KP Q23 2016'!I24</f>
        <v>11832107.76</v>
      </c>
      <c r="M25" s="53">
        <f t="shared" si="5"/>
        <v>5950815.3199999984</v>
      </c>
      <c r="N25" s="54">
        <f t="shared" si="6"/>
        <v>1803277.4000000001</v>
      </c>
      <c r="O25" s="55">
        <f t="shared" si="7"/>
        <v>4147537.9199999981</v>
      </c>
    </row>
    <row r="26" spans="1:15" x14ac:dyDescent="0.25">
      <c r="A26" s="44">
        <v>18</v>
      </c>
      <c r="B26" s="45" t="s">
        <v>95</v>
      </c>
      <c r="C26" s="46">
        <f>VLOOKUP(B26,'[1]Q1-2016'!$B$11:$F$163,5,0)</f>
        <v>8031708</v>
      </c>
      <c r="D26" s="46">
        <f>VLOOKUP(B26,'[1]Q2-2016'!$B$11:$F$169,5,0)</f>
        <v>7727618</v>
      </c>
      <c r="E26" s="46">
        <f>VLOOKUP(B26,'[1]Q3-2016'!$B$11:$F$185,5,0)</f>
        <v>8387278</v>
      </c>
      <c r="F26" s="46">
        <f>VLOOKUP(B26,'[1]Q4-2016'!$B$11:$F$200,5,0)</f>
        <v>8424814</v>
      </c>
      <c r="G26" s="47">
        <f t="shared" si="1"/>
        <v>32571418</v>
      </c>
      <c r="H26" s="48">
        <f t="shared" si="2"/>
        <v>16196208.600000001</v>
      </c>
      <c r="I26" s="49">
        <f t="shared" si="3"/>
        <v>5220610.2</v>
      </c>
      <c r="J26" s="50">
        <f t="shared" si="4"/>
        <v>21416818.800000001</v>
      </c>
      <c r="K26" s="51">
        <v>5220610</v>
      </c>
      <c r="L26" s="52">
        <f>'[2]SỐ LIỆU CẤP KP Q23 2016'!I25</f>
        <v>10635831.360000001</v>
      </c>
      <c r="M26" s="53">
        <f t="shared" si="5"/>
        <v>5560377.4399999995</v>
      </c>
      <c r="N26" s="54">
        <f t="shared" si="6"/>
        <v>1684962.8</v>
      </c>
      <c r="O26" s="55">
        <f t="shared" si="7"/>
        <v>3875414.6399999997</v>
      </c>
    </row>
    <row r="27" spans="1:15" x14ac:dyDescent="0.25">
      <c r="A27" s="44">
        <v>19</v>
      </c>
      <c r="B27" s="45" t="s">
        <v>96</v>
      </c>
      <c r="C27" s="46">
        <f>VLOOKUP(B27,'[1]Q1-2016'!$B$11:$F$163,5,0)</f>
        <v>9392924</v>
      </c>
      <c r="D27" s="46">
        <f>VLOOKUP(B27,'[1]Q2-2016'!$B$11:$F$169,5,0)</f>
        <v>8799570</v>
      </c>
      <c r="E27" s="46">
        <f>VLOOKUP(B27,'[1]Q3-2016'!$B$11:$F$185,5,0)</f>
        <v>8288672</v>
      </c>
      <c r="F27" s="46">
        <f>VLOOKUP(B27,'[1]Q4-2016'!$B$11:$F$200,5,0)</f>
        <v>8862901</v>
      </c>
      <c r="G27" s="47">
        <f t="shared" si="1"/>
        <v>35344067</v>
      </c>
      <c r="H27" s="48">
        <f t="shared" si="2"/>
        <v>17127754.379999999</v>
      </c>
      <c r="I27" s="49">
        <f t="shared" si="3"/>
        <v>6105400.6000000006</v>
      </c>
      <c r="J27" s="50">
        <f t="shared" si="4"/>
        <v>23233154.98</v>
      </c>
      <c r="K27" s="51">
        <v>6105401</v>
      </c>
      <c r="L27" s="52">
        <f>'[2]SỐ LIỆU CẤP KP Q23 2016'!I26</f>
        <v>11278239.720000001</v>
      </c>
      <c r="M27" s="53">
        <f t="shared" si="5"/>
        <v>5849514.2599999998</v>
      </c>
      <c r="N27" s="54">
        <f t="shared" si="6"/>
        <v>1772580.2000000002</v>
      </c>
      <c r="O27" s="55">
        <f t="shared" si="7"/>
        <v>4076934.0599999996</v>
      </c>
    </row>
    <row r="28" spans="1:15" x14ac:dyDescent="0.25">
      <c r="A28" s="44">
        <v>20</v>
      </c>
      <c r="B28" s="45" t="s">
        <v>97</v>
      </c>
      <c r="C28" s="46">
        <f>VLOOKUP(B28,'[1]Q1-2016'!$B$11:$F$163,5,0)</f>
        <v>5230257</v>
      </c>
      <c r="D28" s="46">
        <f>VLOOKUP(B28,'[1]Q2-2016'!$B$11:$F$169,5,0)</f>
        <v>5416646</v>
      </c>
      <c r="E28" s="46">
        <f>VLOOKUP(B28,'[1]Q3-2016'!$B$11:$F$185,5,0)</f>
        <v>5649997</v>
      </c>
      <c r="F28" s="46">
        <f>VLOOKUP(B28,'[1]Q4-2016'!$B$11:$F$200,5,0)</f>
        <v>5231505</v>
      </c>
      <c r="G28" s="47">
        <f t="shared" si="1"/>
        <v>21528405</v>
      </c>
      <c r="H28" s="48">
        <f t="shared" si="2"/>
        <v>10756777.68</v>
      </c>
      <c r="I28" s="49">
        <f t="shared" si="3"/>
        <v>3399667.0500000003</v>
      </c>
      <c r="J28" s="50">
        <f t="shared" si="4"/>
        <v>14156444.73</v>
      </c>
      <c r="K28" s="51">
        <v>3399667</v>
      </c>
      <c r="L28" s="52">
        <f>'[2]SỐ LIỆU CẤP KP Q23 2016'!I27</f>
        <v>7303984.3799999999</v>
      </c>
      <c r="M28" s="53">
        <f t="shared" si="5"/>
        <v>3452793.3500000006</v>
      </c>
      <c r="N28" s="54">
        <f t="shared" si="6"/>
        <v>1046301</v>
      </c>
      <c r="O28" s="55">
        <f t="shared" si="7"/>
        <v>2406492.3500000006</v>
      </c>
    </row>
    <row r="29" spans="1:15" x14ac:dyDescent="0.25">
      <c r="A29" s="44">
        <v>21</v>
      </c>
      <c r="B29" s="45" t="s">
        <v>98</v>
      </c>
      <c r="C29" s="46">
        <f>VLOOKUP(B29,'[1]Q1-2016'!$B$11:$F$163,5,0)</f>
        <v>15751076</v>
      </c>
      <c r="D29" s="46">
        <f>VLOOKUP(B29,'[1]Q2-2016'!$B$11:$F$169,5,0)</f>
        <v>17231813</v>
      </c>
      <c r="E29" s="46">
        <f>VLOOKUP(B29,'[1]Q3-2016'!$B$11:$F$185,5,0)</f>
        <v>17252071</v>
      </c>
      <c r="F29" s="46">
        <f>VLOOKUP(B29,'[1]Q4-2016'!$B$11:$F$200,5,0)</f>
        <v>17864673</v>
      </c>
      <c r="G29" s="47">
        <f t="shared" si="1"/>
        <v>68099633</v>
      </c>
      <c r="H29" s="48">
        <f t="shared" si="2"/>
        <v>34550047.620000005</v>
      </c>
      <c r="I29" s="49">
        <f t="shared" si="3"/>
        <v>10238199.4</v>
      </c>
      <c r="J29" s="50">
        <f t="shared" si="4"/>
        <v>44788247.020000003</v>
      </c>
      <c r="K29" s="51">
        <v>10238199</v>
      </c>
      <c r="L29" s="52">
        <f>'[2]SỐ LIỆU CẤP KP Q23 2016'!I28</f>
        <v>22759363.440000001</v>
      </c>
      <c r="M29" s="53">
        <f t="shared" si="5"/>
        <v>11790684.580000002</v>
      </c>
      <c r="N29" s="54">
        <f t="shared" si="6"/>
        <v>3572934.6</v>
      </c>
      <c r="O29" s="55">
        <f t="shared" si="7"/>
        <v>8217749.9800000023</v>
      </c>
    </row>
    <row r="30" spans="1:15" x14ac:dyDescent="0.25">
      <c r="A30" s="44">
        <v>22</v>
      </c>
      <c r="B30" s="45" t="s">
        <v>30</v>
      </c>
      <c r="C30" s="46">
        <f>VLOOKUP(B30,'[1]Q1-2016'!$B$11:$F$163,5,0)</f>
        <v>21358329</v>
      </c>
      <c r="D30" s="46">
        <f>VLOOKUP(B30,'[1]Q2-2016'!$B$11:$F$169,5,0)</f>
        <v>21477975</v>
      </c>
      <c r="E30" s="46">
        <f>VLOOKUP(B30,'[1]Q3-2016'!$B$11:$F$185,5,0)</f>
        <v>21822911</v>
      </c>
      <c r="F30" s="46">
        <f>VLOOKUP(B30,'[1]Q4-2016'!$B$11:$F$200,5,0)</f>
        <v>22343206</v>
      </c>
      <c r="G30" s="47">
        <f t="shared" si="1"/>
        <v>87002421</v>
      </c>
      <c r="H30" s="48">
        <f t="shared" si="2"/>
        <v>43325100.719999999</v>
      </c>
      <c r="I30" s="49">
        <f t="shared" si="3"/>
        <v>13882913.85</v>
      </c>
      <c r="J30" s="50">
        <f t="shared" si="4"/>
        <v>57208014.57</v>
      </c>
      <c r="K30" s="51">
        <v>13882914</v>
      </c>
      <c r="L30" s="52">
        <f>'[2]SỐ LIỆU CẤP KP Q23 2016'!I29</f>
        <v>28332987.540000003</v>
      </c>
      <c r="M30" s="53">
        <f t="shared" si="5"/>
        <v>14992113.029999997</v>
      </c>
      <c r="N30" s="54">
        <f t="shared" si="6"/>
        <v>4468641.2</v>
      </c>
      <c r="O30" s="55">
        <f t="shared" si="7"/>
        <v>10523471.829999998</v>
      </c>
    </row>
    <row r="31" spans="1:15" x14ac:dyDescent="0.25">
      <c r="A31" s="44">
        <v>23</v>
      </c>
      <c r="B31" s="45" t="s">
        <v>99</v>
      </c>
      <c r="C31" s="46">
        <f>VLOOKUP(B31,'[1]Q1-2016'!$B$11:$F$163,5,0)</f>
        <v>4501238</v>
      </c>
      <c r="D31" s="46">
        <f>VLOOKUP(B31,'[1]Q2-2016'!$B$11:$F$169,5,0)</f>
        <v>4501974</v>
      </c>
      <c r="E31" s="46">
        <f>VLOOKUP(B31,'[1]Q3-2016'!$B$11:$F$185,5,0)</f>
        <v>4450753</v>
      </c>
      <c r="F31" s="46">
        <f>VLOOKUP(B31,'[1]Q4-2016'!$B$11:$F$200,5,0)</f>
        <v>4413769</v>
      </c>
      <c r="G31" s="47">
        <f t="shared" si="1"/>
        <v>17867734</v>
      </c>
      <c r="H31" s="48">
        <f t="shared" si="2"/>
        <v>8821887.3600000013</v>
      </c>
      <c r="I31" s="49">
        <f t="shared" si="3"/>
        <v>2925804.7</v>
      </c>
      <c r="J31" s="50">
        <f t="shared" si="4"/>
        <v>11747692.060000002</v>
      </c>
      <c r="K31" s="51">
        <v>2926283</v>
      </c>
      <c r="L31" s="52">
        <f>'[2]SỐ LIỆU CẤP KP Q23 2016'!I30</f>
        <v>6103971.0600000005</v>
      </c>
      <c r="M31" s="53">
        <f t="shared" si="5"/>
        <v>2717438.0000000019</v>
      </c>
      <c r="N31" s="54">
        <f t="shared" si="6"/>
        <v>882753.8</v>
      </c>
      <c r="O31" s="55">
        <f t="shared" si="7"/>
        <v>1834684.2000000018</v>
      </c>
    </row>
    <row r="32" spans="1:15" x14ac:dyDescent="0.25">
      <c r="A32" s="44">
        <v>24</v>
      </c>
      <c r="B32" s="45" t="s">
        <v>100</v>
      </c>
      <c r="C32" s="46">
        <f>VLOOKUP(B32,'[1]Q1-2016'!$B$11:$F$163,5,0)</f>
        <v>5137255</v>
      </c>
      <c r="D32" s="46">
        <f>VLOOKUP(B32,'[1]Q2-2016'!$B$11:$F$169,5,0)</f>
        <v>3693766</v>
      </c>
      <c r="E32" s="46">
        <f>VLOOKUP(B32,'[1]Q3-2016'!$B$11:$F$185,5,0)</f>
        <v>7904091</v>
      </c>
      <c r="F32" s="46">
        <f>VLOOKUP(B32,'[1]Q4-2016'!$B$11:$F$200,5,0)</f>
        <v>5560508</v>
      </c>
      <c r="G32" s="47">
        <f t="shared" si="1"/>
        <v>22295620</v>
      </c>
      <c r="H32" s="48">
        <f t="shared" si="2"/>
        <v>11324520.9</v>
      </c>
      <c r="I32" s="49">
        <f t="shared" si="3"/>
        <v>3339215.75</v>
      </c>
      <c r="J32" s="50">
        <f t="shared" si="4"/>
        <v>14663736.65</v>
      </c>
      <c r="K32" s="51">
        <v>3339216</v>
      </c>
      <c r="L32" s="52">
        <f>'[2]SỐ LIỆU CẤP KP Q23 2016'!I31</f>
        <v>7654585.6200000001</v>
      </c>
      <c r="M32" s="53">
        <f t="shared" si="5"/>
        <v>3669935.0300000003</v>
      </c>
      <c r="N32" s="54">
        <f t="shared" si="6"/>
        <v>1112101.6000000001</v>
      </c>
      <c r="O32" s="55">
        <f t="shared" si="7"/>
        <v>2557833.4300000002</v>
      </c>
    </row>
    <row r="33" spans="1:15" x14ac:dyDescent="0.25">
      <c r="A33" s="44">
        <v>25</v>
      </c>
      <c r="B33" s="45" t="s">
        <v>101</v>
      </c>
      <c r="C33" s="46">
        <f>VLOOKUP(B33,'[1]Q1-2016'!$B$11:$F$163,5,0)</f>
        <v>18272821</v>
      </c>
      <c r="D33" s="46">
        <f>VLOOKUP(B33,'[1]Q2-2016'!$B$11:$F$169,5,0)</f>
        <v>19488897</v>
      </c>
      <c r="E33" s="46">
        <f>VLOOKUP(B33,'[1]Q3-2016'!$B$11:$F$185,5,0)</f>
        <v>17850983</v>
      </c>
      <c r="F33" s="46">
        <f>VLOOKUP(B33,'[1]Q4-2016'!$B$11:$F$200,5,0)</f>
        <v>20546523</v>
      </c>
      <c r="G33" s="47">
        <f t="shared" si="1"/>
        <v>76159224</v>
      </c>
      <c r="H33" s="48">
        <f t="shared" si="2"/>
        <v>38205025.980000004</v>
      </c>
      <c r="I33" s="49">
        <f t="shared" si="3"/>
        <v>11877333.65</v>
      </c>
      <c r="J33" s="50">
        <f t="shared" si="4"/>
        <v>50082359.630000003</v>
      </c>
      <c r="K33" s="51">
        <v>11877334</v>
      </c>
      <c r="L33" s="52">
        <f>'[2]SỐ LIỆU CẤP KP Q23 2016'!I32</f>
        <v>24067091.400000002</v>
      </c>
      <c r="M33" s="53">
        <f t="shared" si="5"/>
        <v>14137934.23</v>
      </c>
      <c r="N33" s="54">
        <f t="shared" si="6"/>
        <v>4109304.6</v>
      </c>
      <c r="O33" s="55">
        <f t="shared" si="7"/>
        <v>10028629.630000001</v>
      </c>
    </row>
    <row r="34" spans="1:15" x14ac:dyDescent="0.25">
      <c r="A34" s="44">
        <v>26</v>
      </c>
      <c r="B34" s="45" t="s">
        <v>102</v>
      </c>
      <c r="C34" s="46">
        <f>VLOOKUP(B34,'[1]Q1-2016'!$B$11:$F$163,5,0)</f>
        <v>11286627</v>
      </c>
      <c r="D34" s="46">
        <f>VLOOKUP(B34,'[1]Q2-2016'!$B$11:$F$169,5,0)</f>
        <v>11504435</v>
      </c>
      <c r="E34" s="46">
        <f>VLOOKUP(B34,'[1]Q3-2016'!$B$11:$F$185,5,0)</f>
        <v>12456436</v>
      </c>
      <c r="F34" s="46">
        <f>VLOOKUP(B34,'[1]Q4-2016'!$B$11:$F$200,5,0)</f>
        <v>11286993</v>
      </c>
      <c r="G34" s="47">
        <f t="shared" si="1"/>
        <v>46534491</v>
      </c>
      <c r="H34" s="48">
        <f t="shared" si="2"/>
        <v>23263590.240000002</v>
      </c>
      <c r="I34" s="49">
        <f t="shared" si="3"/>
        <v>7336307.5499999998</v>
      </c>
      <c r="J34" s="50">
        <f t="shared" si="4"/>
        <v>30599897.790000003</v>
      </c>
      <c r="K34" s="51">
        <v>7336308</v>
      </c>
      <c r="L34" s="52">
        <f>'[2]SỐ LIỆU CẤP KP Q23 2016'!I33</f>
        <v>15932974.860000001</v>
      </c>
      <c r="M34" s="53">
        <f t="shared" si="5"/>
        <v>7330614.9300000016</v>
      </c>
      <c r="N34" s="54">
        <f t="shared" si="6"/>
        <v>2257398.6</v>
      </c>
      <c r="O34" s="55">
        <f t="shared" si="7"/>
        <v>5073216.3300000019</v>
      </c>
    </row>
    <row r="35" spans="1:15" x14ac:dyDescent="0.25">
      <c r="A35" s="44">
        <v>27</v>
      </c>
      <c r="B35" s="45" t="s">
        <v>103</v>
      </c>
      <c r="C35" s="46">
        <f>VLOOKUP(B35,'[1]Q1-2016'!$B$11:$F$163,5,0)</f>
        <v>11289152</v>
      </c>
      <c r="D35" s="46">
        <f>VLOOKUP(B35,'[1]Q2-2016'!$B$11:$F$169,5,0)</f>
        <v>13475518</v>
      </c>
      <c r="E35" s="46">
        <f>VLOOKUP(B35,'[1]Q3-2016'!$B$11:$F$185,5,0)</f>
        <v>11899702</v>
      </c>
      <c r="F35" s="46">
        <f>VLOOKUP(B35,'[1]Q4-2016'!$B$11:$F$200,5,0)</f>
        <v>11082954</v>
      </c>
      <c r="G35" s="47">
        <f t="shared" si="1"/>
        <v>47747326</v>
      </c>
      <c r="H35" s="48">
        <f t="shared" si="2"/>
        <v>24062394.84</v>
      </c>
      <c r="I35" s="49">
        <f t="shared" si="3"/>
        <v>7337948.7999999998</v>
      </c>
      <c r="J35" s="50">
        <f t="shared" si="4"/>
        <v>31400343.640000001</v>
      </c>
      <c r="K35" s="51">
        <v>7337949</v>
      </c>
      <c r="L35" s="52">
        <f>'[2]SỐ LIỆU CẤP KP Q23 2016'!I34</f>
        <v>15667694.460000001</v>
      </c>
      <c r="M35" s="53">
        <f t="shared" si="5"/>
        <v>8394700.1799999997</v>
      </c>
      <c r="N35" s="54">
        <f t="shared" si="6"/>
        <v>2216590.8000000003</v>
      </c>
      <c r="O35" s="55">
        <f t="shared" si="7"/>
        <v>6178109.379999999</v>
      </c>
    </row>
    <row r="36" spans="1:15" x14ac:dyDescent="0.25">
      <c r="A36" s="44">
        <v>28</v>
      </c>
      <c r="B36" s="45" t="s">
        <v>104</v>
      </c>
      <c r="C36" s="46">
        <f>VLOOKUP(B36,'[1]Q1-2016'!$B$11:$F$163,5,0)</f>
        <v>7351246</v>
      </c>
      <c r="D36" s="46">
        <f>VLOOKUP(B36,'[1]Q2-2016'!$B$11:$F$169,5,0)</f>
        <v>11148412</v>
      </c>
      <c r="E36" s="46">
        <f>VLOOKUP(B36,'[1]Q3-2016'!$B$11:$F$185,5,0)</f>
        <v>8082380</v>
      </c>
      <c r="F36" s="46">
        <f>VLOOKUP(B36,'[1]Q4-2016'!$B$11:$F$200,5,0)</f>
        <v>7882554</v>
      </c>
      <c r="G36" s="47">
        <f t="shared" si="1"/>
        <v>34464592</v>
      </c>
      <c r="H36" s="48">
        <f t="shared" si="2"/>
        <v>17894808.359999999</v>
      </c>
      <c r="I36" s="49">
        <f t="shared" si="3"/>
        <v>4778309.9000000004</v>
      </c>
      <c r="J36" s="50">
        <f t="shared" si="4"/>
        <v>22673118.259999998</v>
      </c>
      <c r="K36" s="51">
        <v>4778310</v>
      </c>
      <c r="L36" s="52">
        <f>'[2]SỐ LIỆU CẤP KP Q23 2016'!I35</f>
        <v>12692322.720000001</v>
      </c>
      <c r="M36" s="53">
        <f t="shared" si="5"/>
        <v>5202485.5399999972</v>
      </c>
      <c r="N36" s="54">
        <f t="shared" si="6"/>
        <v>1576510.8</v>
      </c>
      <c r="O36" s="55">
        <f t="shared" si="7"/>
        <v>3625974.7399999974</v>
      </c>
    </row>
    <row r="37" spans="1:15" x14ac:dyDescent="0.25">
      <c r="A37" s="44">
        <v>29</v>
      </c>
      <c r="B37" s="45" t="s">
        <v>105</v>
      </c>
      <c r="C37" s="46">
        <f>VLOOKUP(B37,'[1]Q1-2016'!$B$11:$F$163,5,0)</f>
        <v>11966688</v>
      </c>
      <c r="D37" s="46">
        <f>VLOOKUP(B37,'[1]Q2-2016'!$B$11:$F$169,5,0)</f>
        <v>13281810</v>
      </c>
      <c r="E37" s="46">
        <f>VLOOKUP(B37,'[1]Q3-2016'!$B$11:$F$185,5,0)</f>
        <v>12847660</v>
      </c>
      <c r="F37" s="46">
        <f>VLOOKUP(B37,'[1]Q4-2016'!$B$11:$F$200,5,0)</f>
        <v>13367146</v>
      </c>
      <c r="G37" s="47">
        <f t="shared" si="1"/>
        <v>51463304</v>
      </c>
      <c r="H37" s="48">
        <f t="shared" si="2"/>
        <v>26067766.560000002</v>
      </c>
      <c r="I37" s="49">
        <f t="shared" si="3"/>
        <v>7778347.2000000002</v>
      </c>
      <c r="J37" s="50">
        <f t="shared" si="4"/>
        <v>33846113.760000005</v>
      </c>
      <c r="K37" s="51">
        <v>7778347</v>
      </c>
      <c r="L37" s="52">
        <f>'[2]SỐ LIỆU CẤP KP Q23 2016'!I36</f>
        <v>17246100.300000001</v>
      </c>
      <c r="M37" s="53">
        <f t="shared" si="5"/>
        <v>8821666.4600000046</v>
      </c>
      <c r="N37" s="54">
        <f t="shared" si="6"/>
        <v>2673429.2000000002</v>
      </c>
      <c r="O37" s="55">
        <f t="shared" si="7"/>
        <v>6148237.2600000044</v>
      </c>
    </row>
    <row r="38" spans="1:15" x14ac:dyDescent="0.25">
      <c r="A38" s="44">
        <v>30</v>
      </c>
      <c r="B38" s="45" t="s">
        <v>106</v>
      </c>
      <c r="C38" s="46">
        <f>VLOOKUP(B38,'[1]Q1-2016'!$B$11:$F$163,5,0)</f>
        <v>7276672</v>
      </c>
      <c r="D38" s="46">
        <f>VLOOKUP(B38,'[1]Q2-2016'!$B$11:$F$169,5,0)</f>
        <v>8732462</v>
      </c>
      <c r="E38" s="46">
        <f>VLOOKUP(B38,'[1]Q3-2016'!$B$11:$F$185,5,0)</f>
        <v>8813718</v>
      </c>
      <c r="F38" s="46">
        <f>VLOOKUP(B38,'[1]Q4-2016'!$B$11:$F$200,5,0)</f>
        <v>8743394</v>
      </c>
      <c r="G38" s="47">
        <f t="shared" si="1"/>
        <v>33566246</v>
      </c>
      <c r="H38" s="48">
        <f t="shared" si="2"/>
        <v>17351118.84</v>
      </c>
      <c r="I38" s="49">
        <f t="shared" si="3"/>
        <v>4729836.8</v>
      </c>
      <c r="J38" s="50">
        <f t="shared" si="4"/>
        <v>22080955.640000001</v>
      </c>
      <c r="K38" s="51">
        <v>4729837</v>
      </c>
      <c r="L38" s="52">
        <f>'[2]SỐ LIỆU CẤP KP Q23 2016'!I37</f>
        <v>11580478.800000001</v>
      </c>
      <c r="M38" s="53">
        <f t="shared" si="5"/>
        <v>5770639.8399999999</v>
      </c>
      <c r="N38" s="54">
        <f t="shared" si="6"/>
        <v>1748678.8</v>
      </c>
      <c r="O38" s="55">
        <f t="shared" si="7"/>
        <v>4021961.04</v>
      </c>
    </row>
    <row r="39" spans="1:15" x14ac:dyDescent="0.25">
      <c r="A39" s="44">
        <v>31</v>
      </c>
      <c r="B39" s="45" t="s">
        <v>107</v>
      </c>
      <c r="C39" s="46">
        <f>VLOOKUP(B39,'[1]Q1-2016'!$B$11:$F$163,5,0)</f>
        <v>5790724</v>
      </c>
      <c r="D39" s="46">
        <f>VLOOKUP(B39,'[1]Q2-2016'!$B$11:$F$169,5,0)</f>
        <v>5418852</v>
      </c>
      <c r="E39" s="46">
        <f>VLOOKUP(B39,'[1]Q3-2016'!$B$11:$F$185,5,0)</f>
        <v>0</v>
      </c>
      <c r="F39" s="46">
        <f>VLOOKUP(B39,'[1]Q4-2016'!$B$11:$F$200,5,0)</f>
        <v>9805811</v>
      </c>
      <c r="G39" s="47">
        <f t="shared" si="1"/>
        <v>21015387</v>
      </c>
      <c r="H39" s="48">
        <f t="shared" si="2"/>
        <v>10048277.58</v>
      </c>
      <c r="I39" s="49">
        <f t="shared" si="3"/>
        <v>3763970.6</v>
      </c>
      <c r="J39" s="50">
        <f t="shared" si="4"/>
        <v>13812248.18</v>
      </c>
      <c r="K39" s="51">
        <v>3763971</v>
      </c>
      <c r="L39" s="52">
        <f>'[2]SỐ LIỆU CẤP KP Q23 2016'!I38</f>
        <v>7008442.3200000003</v>
      </c>
      <c r="M39" s="53">
        <f t="shared" si="5"/>
        <v>3039834.8599999994</v>
      </c>
      <c r="N39" s="54">
        <f t="shared" si="6"/>
        <v>1961162.2000000002</v>
      </c>
      <c r="O39" s="55">
        <f t="shared" si="7"/>
        <v>1078672.6599999992</v>
      </c>
    </row>
    <row r="40" spans="1:15" x14ac:dyDescent="0.25">
      <c r="A40" s="44">
        <v>32</v>
      </c>
      <c r="B40" s="45" t="s">
        <v>108</v>
      </c>
      <c r="C40" s="46">
        <f>VLOOKUP(B40,'[1]Q1-2016'!$B$11:$F$163,5,0)</f>
        <v>19423265</v>
      </c>
      <c r="D40" s="46">
        <f>VLOOKUP(B40,'[1]Q2-2016'!$B$11:$F$169,5,0)</f>
        <v>18168838</v>
      </c>
      <c r="E40" s="46">
        <f>VLOOKUP(B40,'[1]Q3-2016'!$B$11:$F$185,5,0)</f>
        <v>18123809</v>
      </c>
      <c r="F40" s="46">
        <f>VLOOKUP(B40,'[1]Q4-2016'!$B$11:$F$200,5,0)</f>
        <v>19022773</v>
      </c>
      <c r="G40" s="47">
        <f t="shared" si="1"/>
        <v>74738685</v>
      </c>
      <c r="H40" s="48">
        <f t="shared" si="2"/>
        <v>36508177.200000003</v>
      </c>
      <c r="I40" s="49">
        <f t="shared" si="3"/>
        <v>12625122.25</v>
      </c>
      <c r="J40" s="50">
        <f t="shared" si="4"/>
        <v>49133299.450000003</v>
      </c>
      <c r="K40" s="51">
        <v>12625122</v>
      </c>
      <c r="L40" s="52">
        <f>'[2]SỐ LIỆU CẤP KP Q23 2016'!I39</f>
        <v>23953147.02</v>
      </c>
      <c r="M40" s="53">
        <f t="shared" si="5"/>
        <v>12555030.430000003</v>
      </c>
      <c r="N40" s="54">
        <f t="shared" si="6"/>
        <v>3804554.6</v>
      </c>
      <c r="O40" s="55">
        <f t="shared" si="7"/>
        <v>8750475.8300000038</v>
      </c>
    </row>
    <row r="41" spans="1:15" x14ac:dyDescent="0.25">
      <c r="A41" s="44">
        <v>33</v>
      </c>
      <c r="B41" s="45" t="s">
        <v>109</v>
      </c>
      <c r="C41" s="46">
        <f>VLOOKUP(B41,'[1]Q1-2016'!$B$11:$F$163,5,0)</f>
        <v>11777909</v>
      </c>
      <c r="D41" s="46">
        <f>VLOOKUP(B41,'[1]Q2-2016'!$B$11:$F$169,5,0)</f>
        <v>11906410</v>
      </c>
      <c r="E41" s="46">
        <f>VLOOKUP(B41,'[1]Q3-2016'!$B$11:$F$185,5,0)</f>
        <v>7851464</v>
      </c>
      <c r="F41" s="46">
        <f>VLOOKUP(B41,'[1]Q4-2016'!$B$11:$F$200,5,0)</f>
        <v>10974726</v>
      </c>
      <c r="G41" s="47">
        <f t="shared" si="1"/>
        <v>42510509</v>
      </c>
      <c r="H41" s="48">
        <f t="shared" si="2"/>
        <v>20283516</v>
      </c>
      <c r="I41" s="49">
        <f t="shared" si="3"/>
        <v>7655640.8500000006</v>
      </c>
      <c r="J41" s="50">
        <f t="shared" si="4"/>
        <v>27939156.850000001</v>
      </c>
      <c r="K41" s="51">
        <v>7655641</v>
      </c>
      <c r="L41" s="52">
        <f>'[2]SỐ LIỆU CẤP KP Q23 2016'!I40</f>
        <v>15570162.960000001</v>
      </c>
      <c r="M41" s="53">
        <f t="shared" si="5"/>
        <v>4713352.8900000006</v>
      </c>
      <c r="N41" s="54">
        <f t="shared" si="6"/>
        <v>2194945.2000000002</v>
      </c>
      <c r="O41" s="55">
        <f t="shared" si="7"/>
        <v>2518407.6900000004</v>
      </c>
    </row>
    <row r="42" spans="1:15" x14ac:dyDescent="0.25">
      <c r="A42" s="44">
        <v>34</v>
      </c>
      <c r="B42" s="45" t="s">
        <v>36</v>
      </c>
      <c r="C42" s="46">
        <f>VLOOKUP(B42,'[1]Q1-2016'!$B$11:$F$163,5,0)</f>
        <v>8065226</v>
      </c>
      <c r="D42" s="46">
        <f>VLOOKUP(B42,'[1]Q2-2016'!$B$11:$F$169,5,0)</f>
        <v>0</v>
      </c>
      <c r="E42" s="46">
        <f>VLOOKUP(B42,'[1]Q3-2016'!$B$11:$F$185,5,0)</f>
        <v>20699490</v>
      </c>
      <c r="F42" s="46">
        <f>VLOOKUP(B42,'[1]Q4-2016'!$B$11:$F$200,5,0)</f>
        <v>9115076</v>
      </c>
      <c r="G42" s="47">
        <f t="shared" si="1"/>
        <v>37879792</v>
      </c>
      <c r="H42" s="48">
        <f t="shared" si="2"/>
        <v>19677613.560000002</v>
      </c>
      <c r="I42" s="49">
        <f t="shared" si="3"/>
        <v>5242396.9000000004</v>
      </c>
      <c r="J42" s="50">
        <f t="shared" si="4"/>
        <v>24920010.460000001</v>
      </c>
      <c r="K42" s="51">
        <v>5242397</v>
      </c>
      <c r="L42" s="52">
        <f>'[2]SỐ LIỆU CẤP KP Q23 2016'!I41</f>
        <v>13641863.4</v>
      </c>
      <c r="M42" s="53">
        <f t="shared" si="5"/>
        <v>6035750.0600000005</v>
      </c>
      <c r="N42" s="54">
        <f t="shared" si="6"/>
        <v>1823015.2000000002</v>
      </c>
      <c r="O42" s="55">
        <f t="shared" si="7"/>
        <v>4212734.8600000003</v>
      </c>
    </row>
    <row r="43" spans="1:15" x14ac:dyDescent="0.25">
      <c r="A43" s="44">
        <v>35</v>
      </c>
      <c r="B43" s="45" t="s">
        <v>110</v>
      </c>
      <c r="C43" s="46">
        <f>VLOOKUP(B43,'[1]Q1-2016'!$B$11:$F$163,5,0)</f>
        <v>9420354</v>
      </c>
      <c r="D43" s="46">
        <f>VLOOKUP(B43,'[1]Q2-2016'!$B$11:$F$169,5,0)</f>
        <v>10861259</v>
      </c>
      <c r="E43" s="46">
        <f>VLOOKUP(B43,'[1]Q3-2016'!$B$11:$F$185,5,0)</f>
        <v>10200453</v>
      </c>
      <c r="F43" s="46">
        <f>VLOOKUP(B43,'[1]Q4-2016'!$B$11:$F$200,5,0)</f>
        <v>10587364</v>
      </c>
      <c r="G43" s="47">
        <f t="shared" si="1"/>
        <v>41069430</v>
      </c>
      <c r="H43" s="48">
        <f t="shared" si="2"/>
        <v>20888390.16</v>
      </c>
      <c r="I43" s="49">
        <f t="shared" si="3"/>
        <v>6123230.1000000006</v>
      </c>
      <c r="J43" s="50">
        <f t="shared" si="4"/>
        <v>27011620.260000002</v>
      </c>
      <c r="K43" s="51">
        <v>6123230</v>
      </c>
      <c r="L43" s="52">
        <f>'[2]SỐ LIỆU CẤP KP Q23 2016'!I42</f>
        <v>13900729.92</v>
      </c>
      <c r="M43" s="53">
        <f t="shared" si="5"/>
        <v>6987660.3400000017</v>
      </c>
      <c r="N43" s="54">
        <f t="shared" si="6"/>
        <v>2117472.8000000003</v>
      </c>
      <c r="O43" s="55">
        <f t="shared" si="7"/>
        <v>4870187.540000001</v>
      </c>
    </row>
    <row r="44" spans="1:15" x14ac:dyDescent="0.25">
      <c r="A44" s="44">
        <v>36</v>
      </c>
      <c r="B44" s="45" t="s">
        <v>111</v>
      </c>
      <c r="C44" s="46">
        <f>VLOOKUP(B44,'[1]Q1-2016'!$B$11:$F$163,5,0)</f>
        <v>14950180</v>
      </c>
      <c r="D44" s="46">
        <f>VLOOKUP(B44,'[1]Q2-2016'!$B$11:$F$169,5,0)</f>
        <v>17017379</v>
      </c>
      <c r="E44" s="46">
        <f>VLOOKUP(B44,'[1]Q3-2016'!$B$11:$F$185,5,0)</f>
        <v>14930428</v>
      </c>
      <c r="F44" s="46">
        <f>VLOOKUP(B44,'[1]Q4-2016'!$B$11:$F$200,5,0)</f>
        <v>15711948</v>
      </c>
      <c r="G44" s="47">
        <f t="shared" si="1"/>
        <v>62609935</v>
      </c>
      <c r="H44" s="48">
        <f t="shared" si="2"/>
        <v>31455438.300000001</v>
      </c>
      <c r="I44" s="49">
        <f t="shared" si="3"/>
        <v>9717617</v>
      </c>
      <c r="J44" s="50">
        <f t="shared" si="4"/>
        <v>41173055.299999997</v>
      </c>
      <c r="K44" s="51">
        <v>9717617</v>
      </c>
      <c r="L44" s="52">
        <f>'[2]SỐ LIỆU CẤP KP Q23 2016'!I43</f>
        <v>21085552.620000001</v>
      </c>
      <c r="M44" s="53">
        <f t="shared" si="5"/>
        <v>10369885.679999996</v>
      </c>
      <c r="N44" s="54">
        <f t="shared" si="6"/>
        <v>3142389.6</v>
      </c>
      <c r="O44" s="55">
        <f t="shared" si="7"/>
        <v>7227496.0799999963</v>
      </c>
    </row>
    <row r="45" spans="1:15" x14ac:dyDescent="0.25">
      <c r="A45" s="44">
        <v>37</v>
      </c>
      <c r="B45" s="45" t="s">
        <v>112</v>
      </c>
      <c r="C45" s="46">
        <f>VLOOKUP(B45,'[1]Q1-2016'!$B$11:$F$163,5,0)</f>
        <v>15813844</v>
      </c>
      <c r="D45" s="46">
        <f>VLOOKUP(B45,'[1]Q2-2016'!$B$11:$F$169,5,0)</f>
        <v>16844042</v>
      </c>
      <c r="E45" s="46">
        <f>VLOOKUP(B45,'[1]Q3-2016'!$B$11:$F$185,5,0)</f>
        <v>14675190</v>
      </c>
      <c r="F45" s="46">
        <f>VLOOKUP(B45,'[1]Q4-2016'!$B$11:$F$200,5,0)</f>
        <v>16663580</v>
      </c>
      <c r="G45" s="47">
        <f t="shared" si="1"/>
        <v>63996656</v>
      </c>
      <c r="H45" s="48">
        <f t="shared" si="2"/>
        <v>31800655.920000002</v>
      </c>
      <c r="I45" s="49">
        <f t="shared" si="3"/>
        <v>10278998.6</v>
      </c>
      <c r="J45" s="50">
        <f t="shared" si="4"/>
        <v>42079654.520000003</v>
      </c>
      <c r="K45" s="51">
        <v>10278804</v>
      </c>
      <c r="L45" s="52">
        <f>'[2]SỐ LIỆU CẤP KP Q23 2016'!I44</f>
        <v>20802693.120000001</v>
      </c>
      <c r="M45" s="53">
        <f t="shared" si="5"/>
        <v>10998157.400000002</v>
      </c>
      <c r="N45" s="54">
        <f t="shared" si="6"/>
        <v>3332716</v>
      </c>
      <c r="O45" s="55">
        <f t="shared" si="7"/>
        <v>7665441.4000000022</v>
      </c>
    </row>
    <row r="46" spans="1:15" x14ac:dyDescent="0.25">
      <c r="A46" s="44">
        <v>38</v>
      </c>
      <c r="B46" s="45" t="s">
        <v>113</v>
      </c>
      <c r="C46" s="46">
        <f>VLOOKUP(B46,'[1]Q1-2016'!$B$11:$F$163,5,0)</f>
        <v>0</v>
      </c>
      <c r="D46" s="46">
        <f>VLOOKUP(B46,'[1]Q2-2016'!$B$11:$F$169,5,0)</f>
        <v>62533468</v>
      </c>
      <c r="E46" s="46">
        <f>VLOOKUP(B46,'[1]Q3-2016'!$B$11:$F$185,5,0)</f>
        <v>15820224</v>
      </c>
      <c r="F46" s="46">
        <f>VLOOKUP(B46,'[1]Q4-2016'!$B$11:$F$200,5,0)</f>
        <v>13634604</v>
      </c>
      <c r="G46" s="47">
        <f t="shared" si="1"/>
        <v>91988296</v>
      </c>
      <c r="H46" s="48">
        <f t="shared" si="2"/>
        <v>60712275.359999999</v>
      </c>
      <c r="I46" s="49">
        <f t="shared" si="3"/>
        <v>0</v>
      </c>
      <c r="J46" s="50">
        <f t="shared" si="4"/>
        <v>60712275.359999999</v>
      </c>
      <c r="K46" s="51">
        <v>11641655</v>
      </c>
      <c r="L46" s="52">
        <f>'[2]SỐ LIỆU CẤP KP Q23 2016'!I45</f>
        <v>18364402.32</v>
      </c>
      <c r="M46" s="53">
        <f t="shared" si="5"/>
        <v>30706218.039999999</v>
      </c>
      <c r="N46" s="54">
        <f t="shared" si="6"/>
        <v>2726920.8000000003</v>
      </c>
      <c r="O46" s="55">
        <f t="shared" si="7"/>
        <v>27979297.239999998</v>
      </c>
    </row>
    <row r="47" spans="1:15" x14ac:dyDescent="0.25">
      <c r="A47" s="44">
        <v>39</v>
      </c>
      <c r="B47" s="45" t="s">
        <v>114</v>
      </c>
      <c r="C47" s="46">
        <f>VLOOKUP(B47,'[1]Q1-2016'!$B$11:$F$163,5,0)</f>
        <v>11897739</v>
      </c>
      <c r="D47" s="46">
        <f>VLOOKUP(B47,'[1]Q2-2016'!$B$11:$F$169,5,0)</f>
        <v>11531108</v>
      </c>
      <c r="E47" s="46">
        <f>VLOOKUP(B47,'[1]Q3-2016'!$B$11:$F$185,5,0)</f>
        <v>13109520</v>
      </c>
      <c r="F47" s="46">
        <f>VLOOKUP(B47,'[1]Q4-2016'!$B$11:$F$200,5,0)</f>
        <v>12822335</v>
      </c>
      <c r="G47" s="47">
        <f t="shared" si="1"/>
        <v>49360702</v>
      </c>
      <c r="H47" s="48">
        <f t="shared" si="2"/>
        <v>24725555.580000002</v>
      </c>
      <c r="I47" s="49">
        <f t="shared" si="3"/>
        <v>7733530.3500000006</v>
      </c>
      <c r="J47" s="50">
        <f t="shared" si="4"/>
        <v>32459085.930000003</v>
      </c>
      <c r="K47" s="51">
        <v>7733530</v>
      </c>
      <c r="L47" s="52">
        <f>'[2]SỐ LIỆU CẤP KP Q23 2016'!I46</f>
        <v>15591643.98</v>
      </c>
      <c r="M47" s="53">
        <f t="shared" si="5"/>
        <v>9133911.950000003</v>
      </c>
      <c r="N47" s="54">
        <f t="shared" si="6"/>
        <v>2564467</v>
      </c>
      <c r="O47" s="55">
        <f t="shared" si="7"/>
        <v>6569444.950000003</v>
      </c>
    </row>
    <row r="48" spans="1:15" x14ac:dyDescent="0.25">
      <c r="A48" s="44">
        <v>40</v>
      </c>
      <c r="B48" s="45" t="s">
        <v>115</v>
      </c>
      <c r="C48" s="46">
        <f>VLOOKUP(B48,'[1]Q1-2016'!$B$11:$F$163,5,0)</f>
        <v>41750792</v>
      </c>
      <c r="D48" s="46">
        <f>VLOOKUP(B48,'[1]Q2-2016'!$B$11:$F$169,5,0)</f>
        <v>37549478</v>
      </c>
      <c r="E48" s="46">
        <f>VLOOKUP(B48,'[1]Q3-2016'!$B$11:$F$185,5,0)</f>
        <v>39632310</v>
      </c>
      <c r="F48" s="46">
        <f>VLOOKUP(B48,'[1]Q4-2016'!$B$11:$F$200,5,0)</f>
        <v>38623742</v>
      </c>
      <c r="G48" s="47">
        <f>C48+D48+E48+F48</f>
        <v>157556322</v>
      </c>
      <c r="H48" s="48">
        <f>(D48+E48+F48)*66%</f>
        <v>76431649.799999997</v>
      </c>
      <c r="I48" s="49">
        <f>C48*65%</f>
        <v>27138014.800000001</v>
      </c>
      <c r="J48" s="50">
        <f>SUM(H48:I48)</f>
        <v>103569664.59999999</v>
      </c>
      <c r="K48" s="51">
        <v>27138015</v>
      </c>
      <c r="L48" s="52">
        <f>'[2]SỐ LIỆU CẤP KP Q23 2016'!I47</f>
        <v>49247359.920000002</v>
      </c>
      <c r="M48" s="53">
        <f>J48-K48-L48</f>
        <v>27184289.679999992</v>
      </c>
      <c r="N48" s="54">
        <f>(F48/2)*40%</f>
        <v>7724748.4000000004</v>
      </c>
      <c r="O48" s="55">
        <f t="shared" si="7"/>
        <v>19459541.279999994</v>
      </c>
    </row>
    <row r="49" spans="1:15" x14ac:dyDescent="0.25">
      <c r="A49" s="44">
        <v>41</v>
      </c>
      <c r="B49" s="45" t="s">
        <v>116</v>
      </c>
      <c r="C49" s="46">
        <f>VLOOKUP(B49,'[1]Q1-2016'!$B$11:$F$163,5,0)</f>
        <v>22318303</v>
      </c>
      <c r="D49" s="46">
        <f>VLOOKUP(B49,'[1]Q2-2016'!$B$11:$F$169,5,0)</f>
        <v>22319047</v>
      </c>
      <c r="E49" s="46">
        <f>VLOOKUP(B49,'[1]Q3-2016'!$B$11:$F$185,5,0)</f>
        <v>22642247</v>
      </c>
      <c r="F49" s="46">
        <f>VLOOKUP(B49,'[1]Q4-2016'!$B$11:$F$200,5,0)</f>
        <v>22060565</v>
      </c>
      <c r="G49" s="47">
        <f>C49+D49+E49+F49</f>
        <v>89340162</v>
      </c>
      <c r="H49" s="48">
        <f>(D49+E49+F49)*66%</f>
        <v>44234426.940000005</v>
      </c>
      <c r="I49" s="49">
        <f>C49*65%</f>
        <v>14506896.950000001</v>
      </c>
      <c r="J49" s="50">
        <f>SUM(H49:I49)</f>
        <v>58741323.890000008</v>
      </c>
      <c r="K49" s="51">
        <v>14506897</v>
      </c>
      <c r="L49" s="52">
        <f>'[2]SỐ LIỆU CẤP KP Q23 2016'!I48</f>
        <v>27913361.52</v>
      </c>
      <c r="M49" s="53">
        <f>J49-K49-L49</f>
        <v>16321065.370000008</v>
      </c>
      <c r="N49" s="54">
        <f t="shared" ref="N49:N55" si="8">(F49/2)*40%</f>
        <v>4412113</v>
      </c>
      <c r="O49" s="55">
        <f t="shared" si="7"/>
        <v>11908952.370000008</v>
      </c>
    </row>
    <row r="50" spans="1:15" x14ac:dyDescent="0.25">
      <c r="A50" s="44">
        <v>42</v>
      </c>
      <c r="B50" s="45" t="s">
        <v>117</v>
      </c>
      <c r="C50" s="46">
        <f>VLOOKUP(B50,'[1]Q1-2016'!$B$11:$F$163,5,0)</f>
        <v>18114104</v>
      </c>
      <c r="D50" s="46">
        <f>VLOOKUP(B50,'[1]Q2-2016'!$B$11:$F$169,5,0)</f>
        <v>16278096</v>
      </c>
      <c r="E50" s="46">
        <f>VLOOKUP(B50,'[1]Q3-2016'!$B$11:$F$185,5,0)</f>
        <v>18567156</v>
      </c>
      <c r="F50" s="46">
        <f>VLOOKUP(B50,'[1]Q4-2016'!$B$11:$F$200,5,0)</f>
        <v>14449036</v>
      </c>
      <c r="G50" s="47">
        <f>C50+D50+E50+F50</f>
        <v>67408392</v>
      </c>
      <c r="H50" s="48">
        <f>(D50+E50+F50)*66%</f>
        <v>32534230.080000002</v>
      </c>
      <c r="I50" s="49">
        <f>C50*65%</f>
        <v>11774167.6</v>
      </c>
      <c r="J50" s="50">
        <f>SUM(H50:I50)</f>
        <v>44308397.68</v>
      </c>
      <c r="K50" s="51">
        <v>11774168</v>
      </c>
      <c r="L50" s="52">
        <f>'[2]SỐ LIỆU CẤP KP Q23 2016'!I49</f>
        <v>24508645.920000002</v>
      </c>
      <c r="M50" s="53">
        <f>J50-K50-L50</f>
        <v>8025583.7599999979</v>
      </c>
      <c r="N50" s="54">
        <f t="shared" si="8"/>
        <v>2889807.2</v>
      </c>
      <c r="O50" s="55">
        <f t="shared" si="7"/>
        <v>5135776.5599999977</v>
      </c>
    </row>
    <row r="51" spans="1:15" x14ac:dyDescent="0.25">
      <c r="A51" s="44">
        <v>43</v>
      </c>
      <c r="B51" s="45" t="s">
        <v>118</v>
      </c>
      <c r="C51" s="46">
        <f>VLOOKUP(B51,'[1]Q1-2016'!$B$11:$F$163,5,0)</f>
        <v>18499222</v>
      </c>
      <c r="D51" s="46">
        <f>VLOOKUP(B51,'[1]Q2-2016'!$B$11:$F$169,5,0)</f>
        <v>18941489</v>
      </c>
      <c r="E51" s="46">
        <f>VLOOKUP(B51,'[1]Q3-2016'!$B$11:$F$185,5,0)</f>
        <v>19153227</v>
      </c>
      <c r="F51" s="46">
        <f>VLOOKUP(B51,'[1]Q4-2016'!$B$11:$F$200,5,0)</f>
        <v>18742126</v>
      </c>
      <c r="G51" s="47">
        <f>C51+D51+E51+F51</f>
        <v>75336064</v>
      </c>
      <c r="H51" s="48">
        <f>(D51+E51+F51)*66%</f>
        <v>37512315.719999999</v>
      </c>
      <c r="I51" s="49">
        <f>C51*65%</f>
        <v>12024494.300000001</v>
      </c>
      <c r="J51" s="50">
        <f>SUM(H51:I51)</f>
        <v>49536810.019999996</v>
      </c>
      <c r="K51" s="51">
        <v>12024494</v>
      </c>
      <c r="L51" s="52">
        <f>'[2]SỐ LIỆU CẤP KP Q23 2016'!I50</f>
        <v>25142512.560000002</v>
      </c>
      <c r="M51" s="53">
        <f>J51-K51-L51</f>
        <v>12369803.459999993</v>
      </c>
      <c r="N51" s="54">
        <f t="shared" si="8"/>
        <v>3748425.2</v>
      </c>
      <c r="O51" s="55">
        <f t="shared" si="7"/>
        <v>8621378.2599999942</v>
      </c>
    </row>
    <row r="52" spans="1:15" x14ac:dyDescent="0.25">
      <c r="A52" s="44">
        <v>44</v>
      </c>
      <c r="B52" s="45" t="s">
        <v>119</v>
      </c>
      <c r="C52" s="46">
        <f>VLOOKUP(B52,'[1]Q1-2016'!$B$11:$F$163,5,0)</f>
        <v>24896281</v>
      </c>
      <c r="D52" s="46">
        <f>VLOOKUP(B52,'[1]Q2-2016'!$B$11:$F$169,5,0)</f>
        <v>24739039</v>
      </c>
      <c r="E52" s="46">
        <f>VLOOKUP(B52,'[1]Q3-2016'!$B$11:$F$185,5,0)</f>
        <v>15978765</v>
      </c>
      <c r="F52" s="46">
        <f>VLOOKUP(B52,'[1]Q4-2016'!$B$11:$F$200,5,0)</f>
        <v>31418717</v>
      </c>
      <c r="G52" s="47">
        <f t="shared" si="1"/>
        <v>97032802</v>
      </c>
      <c r="H52" s="48">
        <f t="shared" si="2"/>
        <v>47610103.859999999</v>
      </c>
      <c r="I52" s="49">
        <f t="shared" si="3"/>
        <v>16182582.65</v>
      </c>
      <c r="J52" s="50">
        <f t="shared" si="4"/>
        <v>63792686.509999998</v>
      </c>
      <c r="K52" s="51">
        <v>16182583</v>
      </c>
      <c r="L52" s="52">
        <f>'[2]SỐ LIỆU CẤP KP Q23 2016'!I51</f>
        <v>26873750.640000001</v>
      </c>
      <c r="M52" s="53">
        <f t="shared" si="5"/>
        <v>20736352.869999997</v>
      </c>
      <c r="N52" s="54">
        <f t="shared" si="8"/>
        <v>6283743.4000000004</v>
      </c>
      <c r="O52" s="55">
        <f t="shared" si="7"/>
        <v>14452609.469999997</v>
      </c>
    </row>
    <row r="53" spans="1:15" x14ac:dyDescent="0.25">
      <c r="A53" s="44">
        <v>45</v>
      </c>
      <c r="B53" s="59" t="s">
        <v>120</v>
      </c>
      <c r="C53" s="46">
        <f>VLOOKUP(B53,'[1]Q1-2016'!$B$11:$F$163,5,0)</f>
        <v>2672470</v>
      </c>
      <c r="D53" s="46">
        <f>VLOOKUP(B53,'[1]Q2-2016'!$B$11:$F$169,5,0)</f>
        <v>2713362</v>
      </c>
      <c r="E53" s="46">
        <f>VLOOKUP(B53,'[1]Q3-2016'!$B$11:$F$185,5,0)</f>
        <v>2713356</v>
      </c>
      <c r="F53" s="46">
        <f>VLOOKUP(B53,'[1]Q4-2016'!$B$11:$F$200,5,0)</f>
        <v>3090578</v>
      </c>
      <c r="G53" s="47">
        <f t="shared" si="1"/>
        <v>11189766</v>
      </c>
      <c r="H53" s="48">
        <f t="shared" si="2"/>
        <v>5621415.3600000003</v>
      </c>
      <c r="I53" s="49">
        <f t="shared" si="3"/>
        <v>1737105.5</v>
      </c>
      <c r="J53" s="50">
        <f t="shared" si="4"/>
        <v>7358520.8600000003</v>
      </c>
      <c r="K53" s="51">
        <v>1737106</v>
      </c>
      <c r="L53" s="52">
        <f>'[2]SỐ LIỆU CẤP KP Q23 2016'!I52</f>
        <v>3581633.8800000004</v>
      </c>
      <c r="M53" s="53">
        <f t="shared" si="5"/>
        <v>2039780.98</v>
      </c>
      <c r="N53" s="54">
        <f t="shared" si="8"/>
        <v>618115.6</v>
      </c>
      <c r="O53" s="55">
        <f t="shared" si="7"/>
        <v>1421665.38</v>
      </c>
    </row>
    <row r="54" spans="1:15" x14ac:dyDescent="0.25">
      <c r="A54" s="44">
        <v>46</v>
      </c>
      <c r="B54" s="59" t="s">
        <v>121</v>
      </c>
      <c r="C54" s="46">
        <f>VLOOKUP(B54,'[1]Q1-2016'!$B$11:$F$163,5,0)</f>
        <v>3343027</v>
      </c>
      <c r="D54" s="46">
        <f>VLOOKUP(B54,'[1]Q2-2016'!$B$11:$F$169,5,0)</f>
        <v>3135516</v>
      </c>
      <c r="E54" s="46">
        <f>VLOOKUP(B54,'[1]Q3-2016'!$B$11:$F$185,5,0)</f>
        <v>3698212</v>
      </c>
      <c r="F54" s="46">
        <f>VLOOKUP(B54,'[1]Q4-2016'!$B$11:$F$200,5,0)</f>
        <v>3813195</v>
      </c>
      <c r="G54" s="47">
        <f>C54+D54+E54+F54</f>
        <v>13989950</v>
      </c>
      <c r="H54" s="48">
        <f>(D54+E54+F54)*66%</f>
        <v>7026969.1800000006</v>
      </c>
      <c r="I54" s="49">
        <f>C54*65%</f>
        <v>2172967.5500000003</v>
      </c>
      <c r="J54" s="50">
        <f>SUM(H54:I54)</f>
        <v>9199936.7300000004</v>
      </c>
      <c r="K54" s="51">
        <v>2172968</v>
      </c>
      <c r="L54" s="52">
        <f>'[2]SỐ LIỆU CẤP KP Q23 2016'!I53</f>
        <v>4510260.4800000004</v>
      </c>
      <c r="M54" s="53">
        <f>J54-K54-L54</f>
        <v>2516708.25</v>
      </c>
      <c r="N54" s="54">
        <f t="shared" si="8"/>
        <v>762639</v>
      </c>
      <c r="O54" s="55">
        <f t="shared" si="7"/>
        <v>1754069.25</v>
      </c>
    </row>
    <row r="55" spans="1:15" x14ac:dyDescent="0.25">
      <c r="A55" s="60">
        <v>47</v>
      </c>
      <c r="B55" s="61" t="s">
        <v>122</v>
      </c>
      <c r="C55" s="62">
        <f>VLOOKUP(B55,'[1]Q1-2016'!$B$11:$F$163,5,0)</f>
        <v>4176225</v>
      </c>
      <c r="D55" s="62">
        <f>VLOOKUP(B55,'[1]Q2-2016'!$B$11:$F$169,5,0)</f>
        <v>4515810</v>
      </c>
      <c r="E55" s="62">
        <f>VLOOKUP(B55,'[1]Q3-2016'!$B$11:$F$185,5,0)</f>
        <v>4621731</v>
      </c>
      <c r="F55" s="62">
        <f>VLOOKUP(B55,'[1]Q4-2016'!$B$11:$F$200,5,0)</f>
        <v>4599573</v>
      </c>
      <c r="G55" s="63">
        <f>C55+D55+E55+F55</f>
        <v>17913339</v>
      </c>
      <c r="H55" s="64">
        <f>(D55+E55+F55)*66%</f>
        <v>9066495.2400000002</v>
      </c>
      <c r="I55" s="65">
        <f>C55*65%</f>
        <v>2714546.25</v>
      </c>
      <c r="J55" s="66">
        <f>SUM(H55:I55)</f>
        <v>11781041.49</v>
      </c>
      <c r="K55" s="67">
        <v>2714546</v>
      </c>
      <c r="L55" s="68">
        <f>'[2]SỐ LIỆU CẤP KP Q23 2016'!I54</f>
        <v>6030777.0600000005</v>
      </c>
      <c r="M55" s="69">
        <f>J55-K55-L55</f>
        <v>3035718.4299999997</v>
      </c>
      <c r="N55" s="70">
        <f t="shared" si="8"/>
        <v>919914.60000000009</v>
      </c>
      <c r="O55" s="71">
        <f t="shared" si="7"/>
        <v>2115803.8299999996</v>
      </c>
    </row>
  </sheetData>
  <mergeCells count="14">
    <mergeCell ref="K6:L6"/>
    <mergeCell ref="M6:M7"/>
    <mergeCell ref="N6:N7"/>
    <mergeCell ref="O6:O7"/>
    <mergeCell ref="H1:J1"/>
    <mergeCell ref="H2:J2"/>
    <mergeCell ref="A4:H4"/>
    <mergeCell ref="A5:H5"/>
    <mergeCell ref="A6:A7"/>
    <mergeCell ref="B6:B7"/>
    <mergeCell ref="C6:G6"/>
    <mergeCell ref="H6:H7"/>
    <mergeCell ref="I6:I7"/>
    <mergeCell ref="J6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1"/>
  <sheetViews>
    <sheetView topLeftCell="A163" workbookViewId="0">
      <selection activeCell="B10" sqref="B10"/>
    </sheetView>
  </sheetViews>
  <sheetFormatPr defaultColWidth="9.125" defaultRowHeight="15" x14ac:dyDescent="0.3"/>
  <cols>
    <col min="1" max="1" width="7.375" style="189" customWidth="1"/>
    <col min="2" max="2" width="42.625" style="189" customWidth="1"/>
    <col min="3" max="3" width="17.25" style="197" customWidth="1"/>
    <col min="4" max="4" width="18" style="198" customWidth="1"/>
    <col min="5" max="6" width="18" style="199" customWidth="1"/>
    <col min="7" max="7" width="18.625" style="187" customWidth="1"/>
    <col min="8" max="8" width="9.125" style="188"/>
    <col min="9" max="9" width="15.25" style="188" bestFit="1" customWidth="1"/>
    <col min="10" max="256" width="9.125" style="189"/>
    <col min="257" max="257" width="7.375" style="189" customWidth="1"/>
    <col min="258" max="258" width="42.625" style="189" customWidth="1"/>
    <col min="259" max="259" width="17.25" style="189" customWidth="1"/>
    <col min="260" max="262" width="18" style="189" customWidth="1"/>
    <col min="263" max="263" width="18.625" style="189" customWidth="1"/>
    <col min="264" max="264" width="9.125" style="189"/>
    <col min="265" max="265" width="15.25" style="189" bestFit="1" customWidth="1"/>
    <col min="266" max="512" width="9.125" style="189"/>
    <col min="513" max="513" width="7.375" style="189" customWidth="1"/>
    <col min="514" max="514" width="42.625" style="189" customWidth="1"/>
    <col min="515" max="515" width="17.25" style="189" customWidth="1"/>
    <col min="516" max="518" width="18" style="189" customWidth="1"/>
    <col min="519" max="519" width="18.625" style="189" customWidth="1"/>
    <col min="520" max="520" width="9.125" style="189"/>
    <col min="521" max="521" width="15.25" style="189" bestFit="1" customWidth="1"/>
    <col min="522" max="768" width="9.125" style="189"/>
    <col min="769" max="769" width="7.375" style="189" customWidth="1"/>
    <col min="770" max="770" width="42.625" style="189" customWidth="1"/>
    <col min="771" max="771" width="17.25" style="189" customWidth="1"/>
    <col min="772" max="774" width="18" style="189" customWidth="1"/>
    <col min="775" max="775" width="18.625" style="189" customWidth="1"/>
    <col min="776" max="776" width="9.125" style="189"/>
    <col min="777" max="777" width="15.25" style="189" bestFit="1" customWidth="1"/>
    <col min="778" max="1024" width="9.125" style="189"/>
    <col min="1025" max="1025" width="7.375" style="189" customWidth="1"/>
    <col min="1026" max="1026" width="42.625" style="189" customWidth="1"/>
    <col min="1027" max="1027" width="17.25" style="189" customWidth="1"/>
    <col min="1028" max="1030" width="18" style="189" customWidth="1"/>
    <col min="1031" max="1031" width="18.625" style="189" customWidth="1"/>
    <col min="1032" max="1032" width="9.125" style="189"/>
    <col min="1033" max="1033" width="15.25" style="189" bestFit="1" customWidth="1"/>
    <col min="1034" max="1280" width="9.125" style="189"/>
    <col min="1281" max="1281" width="7.375" style="189" customWidth="1"/>
    <col min="1282" max="1282" width="42.625" style="189" customWidth="1"/>
    <col min="1283" max="1283" width="17.25" style="189" customWidth="1"/>
    <col min="1284" max="1286" width="18" style="189" customWidth="1"/>
    <col min="1287" max="1287" width="18.625" style="189" customWidth="1"/>
    <col min="1288" max="1288" width="9.125" style="189"/>
    <col min="1289" max="1289" width="15.25" style="189" bestFit="1" customWidth="1"/>
    <col min="1290" max="1536" width="9.125" style="189"/>
    <col min="1537" max="1537" width="7.375" style="189" customWidth="1"/>
    <col min="1538" max="1538" width="42.625" style="189" customWidth="1"/>
    <col min="1539" max="1539" width="17.25" style="189" customWidth="1"/>
    <col min="1540" max="1542" width="18" style="189" customWidth="1"/>
    <col min="1543" max="1543" width="18.625" style="189" customWidth="1"/>
    <col min="1544" max="1544" width="9.125" style="189"/>
    <col min="1545" max="1545" width="15.25" style="189" bestFit="1" customWidth="1"/>
    <col min="1546" max="1792" width="9.125" style="189"/>
    <col min="1793" max="1793" width="7.375" style="189" customWidth="1"/>
    <col min="1794" max="1794" width="42.625" style="189" customWidth="1"/>
    <col min="1795" max="1795" width="17.25" style="189" customWidth="1"/>
    <col min="1796" max="1798" width="18" style="189" customWidth="1"/>
    <col min="1799" max="1799" width="18.625" style="189" customWidth="1"/>
    <col min="1800" max="1800" width="9.125" style="189"/>
    <col min="1801" max="1801" width="15.25" style="189" bestFit="1" customWidth="1"/>
    <col min="1802" max="2048" width="9.125" style="189"/>
    <col min="2049" max="2049" width="7.375" style="189" customWidth="1"/>
    <col min="2050" max="2050" width="42.625" style="189" customWidth="1"/>
    <col min="2051" max="2051" width="17.25" style="189" customWidth="1"/>
    <col min="2052" max="2054" width="18" style="189" customWidth="1"/>
    <col min="2055" max="2055" width="18.625" style="189" customWidth="1"/>
    <col min="2056" max="2056" width="9.125" style="189"/>
    <col min="2057" max="2057" width="15.25" style="189" bestFit="1" customWidth="1"/>
    <col min="2058" max="2304" width="9.125" style="189"/>
    <col min="2305" max="2305" width="7.375" style="189" customWidth="1"/>
    <col min="2306" max="2306" width="42.625" style="189" customWidth="1"/>
    <col min="2307" max="2307" width="17.25" style="189" customWidth="1"/>
    <col min="2308" max="2310" width="18" style="189" customWidth="1"/>
    <col min="2311" max="2311" width="18.625" style="189" customWidth="1"/>
    <col min="2312" max="2312" width="9.125" style="189"/>
    <col min="2313" max="2313" width="15.25" style="189" bestFit="1" customWidth="1"/>
    <col min="2314" max="2560" width="9.125" style="189"/>
    <col min="2561" max="2561" width="7.375" style="189" customWidth="1"/>
    <col min="2562" max="2562" width="42.625" style="189" customWidth="1"/>
    <col min="2563" max="2563" width="17.25" style="189" customWidth="1"/>
    <col min="2564" max="2566" width="18" style="189" customWidth="1"/>
    <col min="2567" max="2567" width="18.625" style="189" customWidth="1"/>
    <col min="2568" max="2568" width="9.125" style="189"/>
    <col min="2569" max="2569" width="15.25" style="189" bestFit="1" customWidth="1"/>
    <col min="2570" max="2816" width="9.125" style="189"/>
    <col min="2817" max="2817" width="7.375" style="189" customWidth="1"/>
    <col min="2818" max="2818" width="42.625" style="189" customWidth="1"/>
    <col min="2819" max="2819" width="17.25" style="189" customWidth="1"/>
    <col min="2820" max="2822" width="18" style="189" customWidth="1"/>
    <col min="2823" max="2823" width="18.625" style="189" customWidth="1"/>
    <col min="2824" max="2824" width="9.125" style="189"/>
    <col min="2825" max="2825" width="15.25" style="189" bestFit="1" customWidth="1"/>
    <col min="2826" max="3072" width="9.125" style="189"/>
    <col min="3073" max="3073" width="7.375" style="189" customWidth="1"/>
    <col min="3074" max="3074" width="42.625" style="189" customWidth="1"/>
    <col min="3075" max="3075" width="17.25" style="189" customWidth="1"/>
    <col min="3076" max="3078" width="18" style="189" customWidth="1"/>
    <col min="3079" max="3079" width="18.625" style="189" customWidth="1"/>
    <col min="3080" max="3080" width="9.125" style="189"/>
    <col min="3081" max="3081" width="15.25" style="189" bestFit="1" customWidth="1"/>
    <col min="3082" max="3328" width="9.125" style="189"/>
    <col min="3329" max="3329" width="7.375" style="189" customWidth="1"/>
    <col min="3330" max="3330" width="42.625" style="189" customWidth="1"/>
    <col min="3331" max="3331" width="17.25" style="189" customWidth="1"/>
    <col min="3332" max="3334" width="18" style="189" customWidth="1"/>
    <col min="3335" max="3335" width="18.625" style="189" customWidth="1"/>
    <col min="3336" max="3336" width="9.125" style="189"/>
    <col min="3337" max="3337" width="15.25" style="189" bestFit="1" customWidth="1"/>
    <col min="3338" max="3584" width="9.125" style="189"/>
    <col min="3585" max="3585" width="7.375" style="189" customWidth="1"/>
    <col min="3586" max="3586" width="42.625" style="189" customWidth="1"/>
    <col min="3587" max="3587" width="17.25" style="189" customWidth="1"/>
    <col min="3588" max="3590" width="18" style="189" customWidth="1"/>
    <col min="3591" max="3591" width="18.625" style="189" customWidth="1"/>
    <col min="3592" max="3592" width="9.125" style="189"/>
    <col min="3593" max="3593" width="15.25" style="189" bestFit="1" customWidth="1"/>
    <col min="3594" max="3840" width="9.125" style="189"/>
    <col min="3841" max="3841" width="7.375" style="189" customWidth="1"/>
    <col min="3842" max="3842" width="42.625" style="189" customWidth="1"/>
    <col min="3843" max="3843" width="17.25" style="189" customWidth="1"/>
    <col min="3844" max="3846" width="18" style="189" customWidth="1"/>
    <col min="3847" max="3847" width="18.625" style="189" customWidth="1"/>
    <col min="3848" max="3848" width="9.125" style="189"/>
    <col min="3849" max="3849" width="15.25" style="189" bestFit="1" customWidth="1"/>
    <col min="3850" max="4096" width="9.125" style="189"/>
    <col min="4097" max="4097" width="7.375" style="189" customWidth="1"/>
    <col min="4098" max="4098" width="42.625" style="189" customWidth="1"/>
    <col min="4099" max="4099" width="17.25" style="189" customWidth="1"/>
    <col min="4100" max="4102" width="18" style="189" customWidth="1"/>
    <col min="4103" max="4103" width="18.625" style="189" customWidth="1"/>
    <col min="4104" max="4104" width="9.125" style="189"/>
    <col min="4105" max="4105" width="15.25" style="189" bestFit="1" customWidth="1"/>
    <col min="4106" max="4352" width="9.125" style="189"/>
    <col min="4353" max="4353" width="7.375" style="189" customWidth="1"/>
    <col min="4354" max="4354" width="42.625" style="189" customWidth="1"/>
    <col min="4355" max="4355" width="17.25" style="189" customWidth="1"/>
    <col min="4356" max="4358" width="18" style="189" customWidth="1"/>
    <col min="4359" max="4359" width="18.625" style="189" customWidth="1"/>
    <col min="4360" max="4360" width="9.125" style="189"/>
    <col min="4361" max="4361" width="15.25" style="189" bestFit="1" customWidth="1"/>
    <col min="4362" max="4608" width="9.125" style="189"/>
    <col min="4609" max="4609" width="7.375" style="189" customWidth="1"/>
    <col min="4610" max="4610" width="42.625" style="189" customWidth="1"/>
    <col min="4611" max="4611" width="17.25" style="189" customWidth="1"/>
    <col min="4612" max="4614" width="18" style="189" customWidth="1"/>
    <col min="4615" max="4615" width="18.625" style="189" customWidth="1"/>
    <col min="4616" max="4616" width="9.125" style="189"/>
    <col min="4617" max="4617" width="15.25" style="189" bestFit="1" customWidth="1"/>
    <col min="4618" max="4864" width="9.125" style="189"/>
    <col min="4865" max="4865" width="7.375" style="189" customWidth="1"/>
    <col min="4866" max="4866" width="42.625" style="189" customWidth="1"/>
    <col min="4867" max="4867" width="17.25" style="189" customWidth="1"/>
    <col min="4868" max="4870" width="18" style="189" customWidth="1"/>
    <col min="4871" max="4871" width="18.625" style="189" customWidth="1"/>
    <col min="4872" max="4872" width="9.125" style="189"/>
    <col min="4873" max="4873" width="15.25" style="189" bestFit="1" customWidth="1"/>
    <col min="4874" max="5120" width="9.125" style="189"/>
    <col min="5121" max="5121" width="7.375" style="189" customWidth="1"/>
    <col min="5122" max="5122" width="42.625" style="189" customWidth="1"/>
    <col min="5123" max="5123" width="17.25" style="189" customWidth="1"/>
    <col min="5124" max="5126" width="18" style="189" customWidth="1"/>
    <col min="5127" max="5127" width="18.625" style="189" customWidth="1"/>
    <col min="5128" max="5128" width="9.125" style="189"/>
    <col min="5129" max="5129" width="15.25" style="189" bestFit="1" customWidth="1"/>
    <col min="5130" max="5376" width="9.125" style="189"/>
    <col min="5377" max="5377" width="7.375" style="189" customWidth="1"/>
    <col min="5378" max="5378" width="42.625" style="189" customWidth="1"/>
    <col min="5379" max="5379" width="17.25" style="189" customWidth="1"/>
    <col min="5380" max="5382" width="18" style="189" customWidth="1"/>
    <col min="5383" max="5383" width="18.625" style="189" customWidth="1"/>
    <col min="5384" max="5384" width="9.125" style="189"/>
    <col min="5385" max="5385" width="15.25" style="189" bestFit="1" customWidth="1"/>
    <col min="5386" max="5632" width="9.125" style="189"/>
    <col min="5633" max="5633" width="7.375" style="189" customWidth="1"/>
    <col min="5634" max="5634" width="42.625" style="189" customWidth="1"/>
    <col min="5635" max="5635" width="17.25" style="189" customWidth="1"/>
    <col min="5636" max="5638" width="18" style="189" customWidth="1"/>
    <col min="5639" max="5639" width="18.625" style="189" customWidth="1"/>
    <col min="5640" max="5640" width="9.125" style="189"/>
    <col min="5641" max="5641" width="15.25" style="189" bestFit="1" customWidth="1"/>
    <col min="5642" max="5888" width="9.125" style="189"/>
    <col min="5889" max="5889" width="7.375" style="189" customWidth="1"/>
    <col min="5890" max="5890" width="42.625" style="189" customWidth="1"/>
    <col min="5891" max="5891" width="17.25" style="189" customWidth="1"/>
    <col min="5892" max="5894" width="18" style="189" customWidth="1"/>
    <col min="5895" max="5895" width="18.625" style="189" customWidth="1"/>
    <col min="5896" max="5896" width="9.125" style="189"/>
    <col min="5897" max="5897" width="15.25" style="189" bestFit="1" customWidth="1"/>
    <col min="5898" max="6144" width="9.125" style="189"/>
    <col min="6145" max="6145" width="7.375" style="189" customWidth="1"/>
    <col min="6146" max="6146" width="42.625" style="189" customWidth="1"/>
    <col min="6147" max="6147" width="17.25" style="189" customWidth="1"/>
    <col min="6148" max="6150" width="18" style="189" customWidth="1"/>
    <col min="6151" max="6151" width="18.625" style="189" customWidth="1"/>
    <col min="6152" max="6152" width="9.125" style="189"/>
    <col min="6153" max="6153" width="15.25" style="189" bestFit="1" customWidth="1"/>
    <col min="6154" max="6400" width="9.125" style="189"/>
    <col min="6401" max="6401" width="7.375" style="189" customWidth="1"/>
    <col min="6402" max="6402" width="42.625" style="189" customWidth="1"/>
    <col min="6403" max="6403" width="17.25" style="189" customWidth="1"/>
    <col min="6404" max="6406" width="18" style="189" customWidth="1"/>
    <col min="6407" max="6407" width="18.625" style="189" customWidth="1"/>
    <col min="6408" max="6408" width="9.125" style="189"/>
    <col min="6409" max="6409" width="15.25" style="189" bestFit="1" customWidth="1"/>
    <col min="6410" max="6656" width="9.125" style="189"/>
    <col min="6657" max="6657" width="7.375" style="189" customWidth="1"/>
    <col min="6658" max="6658" width="42.625" style="189" customWidth="1"/>
    <col min="6659" max="6659" width="17.25" style="189" customWidth="1"/>
    <col min="6660" max="6662" width="18" style="189" customWidth="1"/>
    <col min="6663" max="6663" width="18.625" style="189" customWidth="1"/>
    <col min="6664" max="6664" width="9.125" style="189"/>
    <col min="6665" max="6665" width="15.25" style="189" bestFit="1" customWidth="1"/>
    <col min="6666" max="6912" width="9.125" style="189"/>
    <col min="6913" max="6913" width="7.375" style="189" customWidth="1"/>
    <col min="6914" max="6914" width="42.625" style="189" customWidth="1"/>
    <col min="6915" max="6915" width="17.25" style="189" customWidth="1"/>
    <col min="6916" max="6918" width="18" style="189" customWidth="1"/>
    <col min="6919" max="6919" width="18.625" style="189" customWidth="1"/>
    <col min="6920" max="6920" width="9.125" style="189"/>
    <col min="6921" max="6921" width="15.25" style="189" bestFit="1" customWidth="1"/>
    <col min="6922" max="7168" width="9.125" style="189"/>
    <col min="7169" max="7169" width="7.375" style="189" customWidth="1"/>
    <col min="7170" max="7170" width="42.625" style="189" customWidth="1"/>
    <col min="7171" max="7171" width="17.25" style="189" customWidth="1"/>
    <col min="7172" max="7174" width="18" style="189" customWidth="1"/>
    <col min="7175" max="7175" width="18.625" style="189" customWidth="1"/>
    <col min="7176" max="7176" width="9.125" style="189"/>
    <col min="7177" max="7177" width="15.25" style="189" bestFit="1" customWidth="1"/>
    <col min="7178" max="7424" width="9.125" style="189"/>
    <col min="7425" max="7425" width="7.375" style="189" customWidth="1"/>
    <col min="7426" max="7426" width="42.625" style="189" customWidth="1"/>
    <col min="7427" max="7427" width="17.25" style="189" customWidth="1"/>
    <col min="7428" max="7430" width="18" style="189" customWidth="1"/>
    <col min="7431" max="7431" width="18.625" style="189" customWidth="1"/>
    <col min="7432" max="7432" width="9.125" style="189"/>
    <col min="7433" max="7433" width="15.25" style="189" bestFit="1" customWidth="1"/>
    <col min="7434" max="7680" width="9.125" style="189"/>
    <col min="7681" max="7681" width="7.375" style="189" customWidth="1"/>
    <col min="7682" max="7682" width="42.625" style="189" customWidth="1"/>
    <col min="7683" max="7683" width="17.25" style="189" customWidth="1"/>
    <col min="7684" max="7686" width="18" style="189" customWidth="1"/>
    <col min="7687" max="7687" width="18.625" style="189" customWidth="1"/>
    <col min="7688" max="7688" width="9.125" style="189"/>
    <col min="7689" max="7689" width="15.25" style="189" bestFit="1" customWidth="1"/>
    <col min="7690" max="7936" width="9.125" style="189"/>
    <col min="7937" max="7937" width="7.375" style="189" customWidth="1"/>
    <col min="7938" max="7938" width="42.625" style="189" customWidth="1"/>
    <col min="7939" max="7939" width="17.25" style="189" customWidth="1"/>
    <col min="7940" max="7942" width="18" style="189" customWidth="1"/>
    <col min="7943" max="7943" width="18.625" style="189" customWidth="1"/>
    <col min="7944" max="7944" width="9.125" style="189"/>
    <col min="7945" max="7945" width="15.25" style="189" bestFit="1" customWidth="1"/>
    <col min="7946" max="8192" width="9.125" style="189"/>
    <col min="8193" max="8193" width="7.375" style="189" customWidth="1"/>
    <col min="8194" max="8194" width="42.625" style="189" customWidth="1"/>
    <col min="8195" max="8195" width="17.25" style="189" customWidth="1"/>
    <col min="8196" max="8198" width="18" style="189" customWidth="1"/>
    <col min="8199" max="8199" width="18.625" style="189" customWidth="1"/>
    <col min="8200" max="8200" width="9.125" style="189"/>
    <col min="8201" max="8201" width="15.25" style="189" bestFit="1" customWidth="1"/>
    <col min="8202" max="8448" width="9.125" style="189"/>
    <col min="8449" max="8449" width="7.375" style="189" customWidth="1"/>
    <col min="8450" max="8450" width="42.625" style="189" customWidth="1"/>
    <col min="8451" max="8451" width="17.25" style="189" customWidth="1"/>
    <col min="8452" max="8454" width="18" style="189" customWidth="1"/>
    <col min="8455" max="8455" width="18.625" style="189" customWidth="1"/>
    <col min="8456" max="8456" width="9.125" style="189"/>
    <col min="8457" max="8457" width="15.25" style="189" bestFit="1" customWidth="1"/>
    <col min="8458" max="8704" width="9.125" style="189"/>
    <col min="8705" max="8705" width="7.375" style="189" customWidth="1"/>
    <col min="8706" max="8706" width="42.625" style="189" customWidth="1"/>
    <col min="8707" max="8707" width="17.25" style="189" customWidth="1"/>
    <col min="8708" max="8710" width="18" style="189" customWidth="1"/>
    <col min="8711" max="8711" width="18.625" style="189" customWidth="1"/>
    <col min="8712" max="8712" width="9.125" style="189"/>
    <col min="8713" max="8713" width="15.25" style="189" bestFit="1" customWidth="1"/>
    <col min="8714" max="8960" width="9.125" style="189"/>
    <col min="8961" max="8961" width="7.375" style="189" customWidth="1"/>
    <col min="8962" max="8962" width="42.625" style="189" customWidth="1"/>
    <col min="8963" max="8963" width="17.25" style="189" customWidth="1"/>
    <col min="8964" max="8966" width="18" style="189" customWidth="1"/>
    <col min="8967" max="8967" width="18.625" style="189" customWidth="1"/>
    <col min="8968" max="8968" width="9.125" style="189"/>
    <col min="8969" max="8969" width="15.25" style="189" bestFit="1" customWidth="1"/>
    <col min="8970" max="9216" width="9.125" style="189"/>
    <col min="9217" max="9217" width="7.375" style="189" customWidth="1"/>
    <col min="9218" max="9218" width="42.625" style="189" customWidth="1"/>
    <col min="9219" max="9219" width="17.25" style="189" customWidth="1"/>
    <col min="9220" max="9222" width="18" style="189" customWidth="1"/>
    <col min="9223" max="9223" width="18.625" style="189" customWidth="1"/>
    <col min="9224" max="9224" width="9.125" style="189"/>
    <col min="9225" max="9225" width="15.25" style="189" bestFit="1" customWidth="1"/>
    <col min="9226" max="9472" width="9.125" style="189"/>
    <col min="9473" max="9473" width="7.375" style="189" customWidth="1"/>
    <col min="9474" max="9474" width="42.625" style="189" customWidth="1"/>
    <col min="9475" max="9475" width="17.25" style="189" customWidth="1"/>
    <col min="9476" max="9478" width="18" style="189" customWidth="1"/>
    <col min="9479" max="9479" width="18.625" style="189" customWidth="1"/>
    <col min="9480" max="9480" width="9.125" style="189"/>
    <col min="9481" max="9481" width="15.25" style="189" bestFit="1" customWidth="1"/>
    <col min="9482" max="9728" width="9.125" style="189"/>
    <col min="9729" max="9729" width="7.375" style="189" customWidth="1"/>
    <col min="9730" max="9730" width="42.625" style="189" customWidth="1"/>
    <col min="9731" max="9731" width="17.25" style="189" customWidth="1"/>
    <col min="9732" max="9734" width="18" style="189" customWidth="1"/>
    <col min="9735" max="9735" width="18.625" style="189" customWidth="1"/>
    <col min="9736" max="9736" width="9.125" style="189"/>
    <col min="9737" max="9737" width="15.25" style="189" bestFit="1" customWidth="1"/>
    <col min="9738" max="9984" width="9.125" style="189"/>
    <col min="9985" max="9985" width="7.375" style="189" customWidth="1"/>
    <col min="9986" max="9986" width="42.625" style="189" customWidth="1"/>
    <col min="9987" max="9987" width="17.25" style="189" customWidth="1"/>
    <col min="9988" max="9990" width="18" style="189" customWidth="1"/>
    <col min="9991" max="9991" width="18.625" style="189" customWidth="1"/>
    <col min="9992" max="9992" width="9.125" style="189"/>
    <col min="9993" max="9993" width="15.25" style="189" bestFit="1" customWidth="1"/>
    <col min="9994" max="10240" width="9.125" style="189"/>
    <col min="10241" max="10241" width="7.375" style="189" customWidth="1"/>
    <col min="10242" max="10242" width="42.625" style="189" customWidth="1"/>
    <col min="10243" max="10243" width="17.25" style="189" customWidth="1"/>
    <col min="10244" max="10246" width="18" style="189" customWidth="1"/>
    <col min="10247" max="10247" width="18.625" style="189" customWidth="1"/>
    <col min="10248" max="10248" width="9.125" style="189"/>
    <col min="10249" max="10249" width="15.25" style="189" bestFit="1" customWidth="1"/>
    <col min="10250" max="10496" width="9.125" style="189"/>
    <col min="10497" max="10497" width="7.375" style="189" customWidth="1"/>
    <col min="10498" max="10498" width="42.625" style="189" customWidth="1"/>
    <col min="10499" max="10499" width="17.25" style="189" customWidth="1"/>
    <col min="10500" max="10502" width="18" style="189" customWidth="1"/>
    <col min="10503" max="10503" width="18.625" style="189" customWidth="1"/>
    <col min="10504" max="10504" width="9.125" style="189"/>
    <col min="10505" max="10505" width="15.25" style="189" bestFit="1" customWidth="1"/>
    <col min="10506" max="10752" width="9.125" style="189"/>
    <col min="10753" max="10753" width="7.375" style="189" customWidth="1"/>
    <col min="10754" max="10754" width="42.625" style="189" customWidth="1"/>
    <col min="10755" max="10755" width="17.25" style="189" customWidth="1"/>
    <col min="10756" max="10758" width="18" style="189" customWidth="1"/>
    <col min="10759" max="10759" width="18.625" style="189" customWidth="1"/>
    <col min="10760" max="10760" width="9.125" style="189"/>
    <col min="10761" max="10761" width="15.25" style="189" bestFit="1" customWidth="1"/>
    <col min="10762" max="11008" width="9.125" style="189"/>
    <col min="11009" max="11009" width="7.375" style="189" customWidth="1"/>
    <col min="11010" max="11010" width="42.625" style="189" customWidth="1"/>
    <col min="11011" max="11011" width="17.25" style="189" customWidth="1"/>
    <col min="11012" max="11014" width="18" style="189" customWidth="1"/>
    <col min="11015" max="11015" width="18.625" style="189" customWidth="1"/>
    <col min="11016" max="11016" width="9.125" style="189"/>
    <col min="11017" max="11017" width="15.25" style="189" bestFit="1" customWidth="1"/>
    <col min="11018" max="11264" width="9.125" style="189"/>
    <col min="11265" max="11265" width="7.375" style="189" customWidth="1"/>
    <col min="11266" max="11266" width="42.625" style="189" customWidth="1"/>
    <col min="11267" max="11267" width="17.25" style="189" customWidth="1"/>
    <col min="11268" max="11270" width="18" style="189" customWidth="1"/>
    <col min="11271" max="11271" width="18.625" style="189" customWidth="1"/>
    <col min="11272" max="11272" width="9.125" style="189"/>
    <col min="11273" max="11273" width="15.25" style="189" bestFit="1" customWidth="1"/>
    <col min="11274" max="11520" width="9.125" style="189"/>
    <col min="11521" max="11521" width="7.375" style="189" customWidth="1"/>
    <col min="11522" max="11522" width="42.625" style="189" customWidth="1"/>
    <col min="11523" max="11523" width="17.25" style="189" customWidth="1"/>
    <col min="11524" max="11526" width="18" style="189" customWidth="1"/>
    <col min="11527" max="11527" width="18.625" style="189" customWidth="1"/>
    <col min="11528" max="11528" width="9.125" style="189"/>
    <col min="11529" max="11529" width="15.25" style="189" bestFit="1" customWidth="1"/>
    <col min="11530" max="11776" width="9.125" style="189"/>
    <col min="11777" max="11777" width="7.375" style="189" customWidth="1"/>
    <col min="11778" max="11778" width="42.625" style="189" customWidth="1"/>
    <col min="11779" max="11779" width="17.25" style="189" customWidth="1"/>
    <col min="11780" max="11782" width="18" style="189" customWidth="1"/>
    <col min="11783" max="11783" width="18.625" style="189" customWidth="1"/>
    <col min="11784" max="11784" width="9.125" style="189"/>
    <col min="11785" max="11785" width="15.25" style="189" bestFit="1" customWidth="1"/>
    <col min="11786" max="12032" width="9.125" style="189"/>
    <col min="12033" max="12033" width="7.375" style="189" customWidth="1"/>
    <col min="12034" max="12034" width="42.625" style="189" customWidth="1"/>
    <col min="12035" max="12035" width="17.25" style="189" customWidth="1"/>
    <col min="12036" max="12038" width="18" style="189" customWidth="1"/>
    <col min="12039" max="12039" width="18.625" style="189" customWidth="1"/>
    <col min="12040" max="12040" width="9.125" style="189"/>
    <col min="12041" max="12041" width="15.25" style="189" bestFit="1" customWidth="1"/>
    <col min="12042" max="12288" width="9.125" style="189"/>
    <col min="12289" max="12289" width="7.375" style="189" customWidth="1"/>
    <col min="12290" max="12290" width="42.625" style="189" customWidth="1"/>
    <col min="12291" max="12291" width="17.25" style="189" customWidth="1"/>
    <col min="12292" max="12294" width="18" style="189" customWidth="1"/>
    <col min="12295" max="12295" width="18.625" style="189" customWidth="1"/>
    <col min="12296" max="12296" width="9.125" style="189"/>
    <col min="12297" max="12297" width="15.25" style="189" bestFit="1" customWidth="1"/>
    <col min="12298" max="12544" width="9.125" style="189"/>
    <col min="12545" max="12545" width="7.375" style="189" customWidth="1"/>
    <col min="12546" max="12546" width="42.625" style="189" customWidth="1"/>
    <col min="12547" max="12547" width="17.25" style="189" customWidth="1"/>
    <col min="12548" max="12550" width="18" style="189" customWidth="1"/>
    <col min="12551" max="12551" width="18.625" style="189" customWidth="1"/>
    <col min="12552" max="12552" width="9.125" style="189"/>
    <col min="12553" max="12553" width="15.25" style="189" bestFit="1" customWidth="1"/>
    <col min="12554" max="12800" width="9.125" style="189"/>
    <col min="12801" max="12801" width="7.375" style="189" customWidth="1"/>
    <col min="12802" max="12802" width="42.625" style="189" customWidth="1"/>
    <col min="12803" max="12803" width="17.25" style="189" customWidth="1"/>
    <col min="12804" max="12806" width="18" style="189" customWidth="1"/>
    <col min="12807" max="12807" width="18.625" style="189" customWidth="1"/>
    <col min="12808" max="12808" width="9.125" style="189"/>
    <col min="12809" max="12809" width="15.25" style="189" bestFit="1" customWidth="1"/>
    <col min="12810" max="13056" width="9.125" style="189"/>
    <col min="13057" max="13057" width="7.375" style="189" customWidth="1"/>
    <col min="13058" max="13058" width="42.625" style="189" customWidth="1"/>
    <col min="13059" max="13059" width="17.25" style="189" customWidth="1"/>
    <col min="13060" max="13062" width="18" style="189" customWidth="1"/>
    <col min="13063" max="13063" width="18.625" style="189" customWidth="1"/>
    <col min="13064" max="13064" width="9.125" style="189"/>
    <col min="13065" max="13065" width="15.25" style="189" bestFit="1" customWidth="1"/>
    <col min="13066" max="13312" width="9.125" style="189"/>
    <col min="13313" max="13313" width="7.375" style="189" customWidth="1"/>
    <col min="13314" max="13314" width="42.625" style="189" customWidth="1"/>
    <col min="13315" max="13315" width="17.25" style="189" customWidth="1"/>
    <col min="13316" max="13318" width="18" style="189" customWidth="1"/>
    <col min="13319" max="13319" width="18.625" style="189" customWidth="1"/>
    <col min="13320" max="13320" width="9.125" style="189"/>
    <col min="13321" max="13321" width="15.25" style="189" bestFit="1" customWidth="1"/>
    <col min="13322" max="13568" width="9.125" style="189"/>
    <col min="13569" max="13569" width="7.375" style="189" customWidth="1"/>
    <col min="13570" max="13570" width="42.625" style="189" customWidth="1"/>
    <col min="13571" max="13571" width="17.25" style="189" customWidth="1"/>
    <col min="13572" max="13574" width="18" style="189" customWidth="1"/>
    <col min="13575" max="13575" width="18.625" style="189" customWidth="1"/>
    <col min="13576" max="13576" width="9.125" style="189"/>
    <col min="13577" max="13577" width="15.25" style="189" bestFit="1" customWidth="1"/>
    <col min="13578" max="13824" width="9.125" style="189"/>
    <col min="13825" max="13825" width="7.375" style="189" customWidth="1"/>
    <col min="13826" max="13826" width="42.625" style="189" customWidth="1"/>
    <col min="13827" max="13827" width="17.25" style="189" customWidth="1"/>
    <col min="13828" max="13830" width="18" style="189" customWidth="1"/>
    <col min="13831" max="13831" width="18.625" style="189" customWidth="1"/>
    <col min="13832" max="13832" width="9.125" style="189"/>
    <col min="13833" max="13833" width="15.25" style="189" bestFit="1" customWidth="1"/>
    <col min="13834" max="14080" width="9.125" style="189"/>
    <col min="14081" max="14081" width="7.375" style="189" customWidth="1"/>
    <col min="14082" max="14082" width="42.625" style="189" customWidth="1"/>
    <col min="14083" max="14083" width="17.25" style="189" customWidth="1"/>
    <col min="14084" max="14086" width="18" style="189" customWidth="1"/>
    <col min="14087" max="14087" width="18.625" style="189" customWidth="1"/>
    <col min="14088" max="14088" width="9.125" style="189"/>
    <col min="14089" max="14089" width="15.25" style="189" bestFit="1" customWidth="1"/>
    <col min="14090" max="14336" width="9.125" style="189"/>
    <col min="14337" max="14337" width="7.375" style="189" customWidth="1"/>
    <col min="14338" max="14338" width="42.625" style="189" customWidth="1"/>
    <col min="14339" max="14339" width="17.25" style="189" customWidth="1"/>
    <col min="14340" max="14342" width="18" style="189" customWidth="1"/>
    <col min="14343" max="14343" width="18.625" style="189" customWidth="1"/>
    <col min="14344" max="14344" width="9.125" style="189"/>
    <col min="14345" max="14345" width="15.25" style="189" bestFit="1" customWidth="1"/>
    <col min="14346" max="14592" width="9.125" style="189"/>
    <col min="14593" max="14593" width="7.375" style="189" customWidth="1"/>
    <col min="14594" max="14594" width="42.625" style="189" customWidth="1"/>
    <col min="14595" max="14595" width="17.25" style="189" customWidth="1"/>
    <col min="14596" max="14598" width="18" style="189" customWidth="1"/>
    <col min="14599" max="14599" width="18.625" style="189" customWidth="1"/>
    <col min="14600" max="14600" width="9.125" style="189"/>
    <col min="14601" max="14601" width="15.25" style="189" bestFit="1" customWidth="1"/>
    <col min="14602" max="14848" width="9.125" style="189"/>
    <col min="14849" max="14849" width="7.375" style="189" customWidth="1"/>
    <col min="14850" max="14850" width="42.625" style="189" customWidth="1"/>
    <col min="14851" max="14851" width="17.25" style="189" customWidth="1"/>
    <col min="14852" max="14854" width="18" style="189" customWidth="1"/>
    <col min="14855" max="14855" width="18.625" style="189" customWidth="1"/>
    <col min="14856" max="14856" width="9.125" style="189"/>
    <col min="14857" max="14857" width="15.25" style="189" bestFit="1" customWidth="1"/>
    <col min="14858" max="15104" width="9.125" style="189"/>
    <col min="15105" max="15105" width="7.375" style="189" customWidth="1"/>
    <col min="15106" max="15106" width="42.625" style="189" customWidth="1"/>
    <col min="15107" max="15107" width="17.25" style="189" customWidth="1"/>
    <col min="15108" max="15110" width="18" style="189" customWidth="1"/>
    <col min="15111" max="15111" width="18.625" style="189" customWidth="1"/>
    <col min="15112" max="15112" width="9.125" style="189"/>
    <col min="15113" max="15113" width="15.25" style="189" bestFit="1" customWidth="1"/>
    <col min="15114" max="15360" width="9.125" style="189"/>
    <col min="15361" max="15361" width="7.375" style="189" customWidth="1"/>
    <col min="15362" max="15362" width="42.625" style="189" customWidth="1"/>
    <col min="15363" max="15363" width="17.25" style="189" customWidth="1"/>
    <col min="15364" max="15366" width="18" style="189" customWidth="1"/>
    <col min="15367" max="15367" width="18.625" style="189" customWidth="1"/>
    <col min="15368" max="15368" width="9.125" style="189"/>
    <col min="15369" max="15369" width="15.25" style="189" bestFit="1" customWidth="1"/>
    <col min="15370" max="15616" width="9.125" style="189"/>
    <col min="15617" max="15617" width="7.375" style="189" customWidth="1"/>
    <col min="15618" max="15618" width="42.625" style="189" customWidth="1"/>
    <col min="15619" max="15619" width="17.25" style="189" customWidth="1"/>
    <col min="15620" max="15622" width="18" style="189" customWidth="1"/>
    <col min="15623" max="15623" width="18.625" style="189" customWidth="1"/>
    <col min="15624" max="15624" width="9.125" style="189"/>
    <col min="15625" max="15625" width="15.25" style="189" bestFit="1" customWidth="1"/>
    <col min="15626" max="15872" width="9.125" style="189"/>
    <col min="15873" max="15873" width="7.375" style="189" customWidth="1"/>
    <col min="15874" max="15874" width="42.625" style="189" customWidth="1"/>
    <col min="15875" max="15875" width="17.25" style="189" customWidth="1"/>
    <col min="15876" max="15878" width="18" style="189" customWidth="1"/>
    <col min="15879" max="15879" width="18.625" style="189" customWidth="1"/>
    <col min="15880" max="15880" width="9.125" style="189"/>
    <col min="15881" max="15881" width="15.25" style="189" bestFit="1" customWidth="1"/>
    <col min="15882" max="16128" width="9.125" style="189"/>
    <col min="16129" max="16129" width="7.375" style="189" customWidth="1"/>
    <col min="16130" max="16130" width="42.625" style="189" customWidth="1"/>
    <col min="16131" max="16131" width="17.25" style="189" customWidth="1"/>
    <col min="16132" max="16134" width="18" style="189" customWidth="1"/>
    <col min="16135" max="16135" width="18.625" style="189" customWidth="1"/>
    <col min="16136" max="16136" width="9.125" style="189"/>
    <col min="16137" max="16137" width="15.25" style="189" bestFit="1" customWidth="1"/>
    <col min="16138" max="16384" width="9.125" style="189"/>
  </cols>
  <sheetData>
    <row r="1" spans="1:9" ht="16.8" x14ac:dyDescent="0.35">
      <c r="A1" s="183" t="s">
        <v>55</v>
      </c>
      <c r="B1" s="184"/>
      <c r="C1" s="185"/>
      <c r="D1" s="186" t="s">
        <v>56</v>
      </c>
      <c r="E1" s="186"/>
      <c r="F1" s="186"/>
    </row>
    <row r="2" spans="1:9" ht="16.8" x14ac:dyDescent="0.35">
      <c r="A2" s="190" t="s">
        <v>57</v>
      </c>
      <c r="B2" s="184"/>
      <c r="C2" s="185"/>
      <c r="D2" s="191" t="s">
        <v>58</v>
      </c>
      <c r="E2" s="191"/>
      <c r="F2" s="191"/>
    </row>
    <row r="3" spans="1:9" ht="12.75" customHeight="1" x14ac:dyDescent="0.35">
      <c r="A3" s="184"/>
      <c r="B3" s="184"/>
      <c r="C3" s="185"/>
      <c r="D3" s="192"/>
      <c r="E3" s="193"/>
      <c r="F3" s="193"/>
      <c r="G3" s="194"/>
    </row>
    <row r="4" spans="1:9" ht="17.399999999999999" x14ac:dyDescent="0.3">
      <c r="A4" s="195" t="s">
        <v>59</v>
      </c>
      <c r="B4" s="195"/>
      <c r="C4" s="195"/>
      <c r="D4" s="195"/>
      <c r="E4" s="195"/>
      <c r="F4" s="195"/>
      <c r="G4" s="195"/>
    </row>
    <row r="5" spans="1:9" ht="17.399999999999999" x14ac:dyDescent="0.3">
      <c r="A5" s="195" t="s">
        <v>150</v>
      </c>
      <c r="B5" s="195"/>
      <c r="C5" s="195"/>
      <c r="D5" s="195"/>
      <c r="E5" s="195"/>
      <c r="F5" s="195"/>
      <c r="G5" s="195"/>
    </row>
    <row r="6" spans="1:9" ht="20.399999999999999" x14ac:dyDescent="0.45">
      <c r="A6" s="196"/>
      <c r="B6" s="196"/>
      <c r="C6" s="196"/>
      <c r="D6" s="196"/>
      <c r="E6" s="196"/>
      <c r="F6" s="196"/>
      <c r="G6" s="196"/>
    </row>
    <row r="7" spans="1:9" ht="14.25" customHeight="1" x14ac:dyDescent="0.3"/>
    <row r="8" spans="1:9" s="204" customFormat="1" ht="16.2" x14ac:dyDescent="0.35">
      <c r="A8" s="200" t="s">
        <v>2</v>
      </c>
      <c r="B8" s="200" t="s">
        <v>61</v>
      </c>
      <c r="C8" s="201" t="s">
        <v>62</v>
      </c>
      <c r="D8" s="202"/>
      <c r="E8" s="202"/>
      <c r="F8" s="202"/>
      <c r="G8" s="200" t="s">
        <v>151</v>
      </c>
      <c r="H8" s="203"/>
      <c r="I8" s="203"/>
    </row>
    <row r="9" spans="1:9" s="210" customFormat="1" ht="16.2" x14ac:dyDescent="0.35">
      <c r="A9" s="205"/>
      <c r="B9" s="205"/>
      <c r="C9" s="206" t="s">
        <v>152</v>
      </c>
      <c r="D9" s="207" t="s">
        <v>153</v>
      </c>
      <c r="E9" s="208" t="s">
        <v>154</v>
      </c>
      <c r="F9" s="208" t="s">
        <v>155</v>
      </c>
      <c r="G9" s="205"/>
      <c r="H9" s="209"/>
      <c r="I9" s="209"/>
    </row>
    <row r="10" spans="1:9" s="217" customFormat="1" ht="17.399999999999999" x14ac:dyDescent="0.35">
      <c r="A10" s="211"/>
      <c r="B10" s="212" t="s">
        <v>77</v>
      </c>
      <c r="C10" s="213">
        <f>C11+C15+C18+C21+C26+C30+C34+C37+C40+C43+C48+C51+C55+C61+C64+C67+C71+C74+C76+C78+C81+C86+C89+C93+C96+C98+C101+C104+C108+C110+C113+C117+C120+C122+C125+C128+C132+C137+C142+C148+C151+C153+C156+C158+C162+C166+C168+C170</f>
        <v>134677830</v>
      </c>
      <c r="D10" s="214">
        <f>D11+D15+D18+D21+D26+D30+D34+D37+D40+D43+D48+D51+D55+D61+D64+D67+D71+D74+D76+D78+D81+D86+D89+D93+D96+D98+D101+D104+D108+D110+D113+D117+D120+D122+D125+D128+D132+D137+D142+D148+D151+D153+D156+D158+D162+D166+D168+D170</f>
        <v>180955041</v>
      </c>
      <c r="E10" s="213">
        <f>E11+E15+E18+E21+E26+E30+E34+E37+E40+E43+E48+E51+E55+E61+E64+E67+E71+E74+E76+E78+E81+E86+E89+E93+E96+E98+E101+E104+E108+E110+E113+E117+E120+E122+E125+E128+E132+E137+E142+E148+E151+E153+E156+E158+E162+E166+E168+E170</f>
        <v>160305436</v>
      </c>
      <c r="F10" s="213">
        <f>F11+F15+F18+F21+F26+F30+F34+F37+F40+F43+F48+F51+F55+F61+F64+F67+F71+F74+F76+F78+F81+F86+F89+F93+F96+F98+F101+F104+F108+F110+F113+F117+F120+F122+F125+F128+F132+F137+F142+F148+F151+F153+F156+F158+F162+F166+F168+F170</f>
        <v>475938307</v>
      </c>
      <c r="G10" s="208">
        <f>C10+D10+E10</f>
        <v>475938307</v>
      </c>
      <c r="H10" s="215" t="s">
        <v>156</v>
      </c>
      <c r="I10" s="216">
        <f>G10*67%</f>
        <v>318878665.69</v>
      </c>
    </row>
    <row r="11" spans="1:9" s="217" customFormat="1" ht="17.399999999999999" x14ac:dyDescent="0.35">
      <c r="A11" s="218">
        <v>1</v>
      </c>
      <c r="B11" s="219" t="s">
        <v>83</v>
      </c>
      <c r="C11" s="220">
        <f>SUM(C12:C14)</f>
        <v>4439865</v>
      </c>
      <c r="D11" s="221">
        <f>SUM(D12:D14)</f>
        <v>4343405</v>
      </c>
      <c r="E11" s="220">
        <f>SUM(E12:E14)</f>
        <v>4174282</v>
      </c>
      <c r="F11" s="220">
        <f>SUM(C11:E11)</f>
        <v>12957552</v>
      </c>
      <c r="G11" s="222"/>
      <c r="H11" s="215" t="s">
        <v>157</v>
      </c>
      <c r="I11" s="216">
        <f>G10*6%</f>
        <v>28556298.419999998</v>
      </c>
    </row>
    <row r="12" spans="1:9" s="217" customFormat="1" ht="16.8" x14ac:dyDescent="0.35">
      <c r="A12" s="223"/>
      <c r="B12" s="224"/>
      <c r="C12" s="225">
        <v>4439865</v>
      </c>
      <c r="D12" s="226">
        <v>4253057</v>
      </c>
      <c r="E12" s="227">
        <v>4174282</v>
      </c>
      <c r="F12" s="227"/>
      <c r="G12" s="228"/>
      <c r="H12" s="215" t="s">
        <v>158</v>
      </c>
      <c r="I12" s="216">
        <f>I10+I11</f>
        <v>347434964.11000001</v>
      </c>
    </row>
    <row r="13" spans="1:9" s="217" customFormat="1" ht="16.8" x14ac:dyDescent="0.35">
      <c r="A13" s="223"/>
      <c r="B13" s="224"/>
      <c r="C13" s="225"/>
      <c r="D13" s="226">
        <v>90348</v>
      </c>
      <c r="E13" s="227"/>
      <c r="F13" s="227"/>
      <c r="G13" s="229"/>
      <c r="H13" s="215"/>
      <c r="I13" s="215"/>
    </row>
    <row r="14" spans="1:9" s="217" customFormat="1" ht="16.8" x14ac:dyDescent="0.35">
      <c r="A14" s="223"/>
      <c r="B14" s="224"/>
      <c r="C14" s="225"/>
      <c r="D14" s="226"/>
      <c r="E14" s="227"/>
      <c r="F14" s="227"/>
      <c r="G14" s="229"/>
      <c r="H14" s="215"/>
      <c r="I14" s="215"/>
    </row>
    <row r="15" spans="1:9" s="217" customFormat="1" ht="17.399999999999999" x14ac:dyDescent="0.35">
      <c r="A15" s="218">
        <v>2</v>
      </c>
      <c r="B15" s="219" t="s">
        <v>84</v>
      </c>
      <c r="C15" s="220">
        <f>SUM(C16:C17)</f>
        <v>1471868</v>
      </c>
      <c r="D15" s="221">
        <f>SUM(D16:D17)</f>
        <v>1538956</v>
      </c>
      <c r="E15" s="220">
        <f>SUM(E16:E17)</f>
        <v>1571427</v>
      </c>
      <c r="F15" s="220">
        <f>SUM(C15:E15)</f>
        <v>4582251</v>
      </c>
      <c r="G15" s="222"/>
      <c r="H15" s="215"/>
      <c r="I15" s="215"/>
    </row>
    <row r="16" spans="1:9" s="237" customFormat="1" ht="16.2" x14ac:dyDescent="0.3">
      <c r="A16" s="230"/>
      <c r="B16" s="231"/>
      <c r="C16" s="232">
        <v>1471868</v>
      </c>
      <c r="D16" s="233">
        <v>1538956</v>
      </c>
      <c r="E16" s="234">
        <v>1571427</v>
      </c>
      <c r="F16" s="234"/>
      <c r="G16" s="235"/>
      <c r="H16" s="236"/>
      <c r="I16" s="236"/>
    </row>
    <row r="17" spans="1:9" s="217" customFormat="1" ht="16.8" x14ac:dyDescent="0.35">
      <c r="A17" s="223"/>
      <c r="B17" s="224"/>
      <c r="C17" s="225"/>
      <c r="D17" s="226"/>
      <c r="E17" s="227"/>
      <c r="F17" s="227"/>
      <c r="G17" s="229"/>
      <c r="H17" s="215"/>
      <c r="I17" s="215"/>
    </row>
    <row r="18" spans="1:9" s="239" customFormat="1" ht="17.399999999999999" x14ac:dyDescent="0.35">
      <c r="A18" s="218">
        <v>3</v>
      </c>
      <c r="B18" s="219" t="s">
        <v>85</v>
      </c>
      <c r="C18" s="220">
        <v>0</v>
      </c>
      <c r="D18" s="221">
        <v>0</v>
      </c>
      <c r="E18" s="220">
        <f>E19</f>
        <v>7001591</v>
      </c>
      <c r="F18" s="220">
        <f>C18+D18+E18</f>
        <v>7001591</v>
      </c>
      <c r="G18" s="222"/>
      <c r="H18" s="238"/>
      <c r="I18" s="238"/>
    </row>
    <row r="19" spans="1:9" s="217" customFormat="1" ht="16.8" x14ac:dyDescent="0.35">
      <c r="A19" s="223"/>
      <c r="B19" s="224"/>
      <c r="C19" s="225"/>
      <c r="D19" s="226"/>
      <c r="E19" s="227">
        <v>7001591</v>
      </c>
      <c r="F19" s="227"/>
      <c r="G19" s="229"/>
      <c r="H19" s="215"/>
      <c r="I19" s="215"/>
    </row>
    <row r="20" spans="1:9" s="217" customFormat="1" ht="16.8" x14ac:dyDescent="0.35">
      <c r="A20" s="223"/>
      <c r="B20" s="224"/>
      <c r="C20" s="225"/>
      <c r="D20" s="226"/>
      <c r="E20" s="227"/>
      <c r="F20" s="227"/>
      <c r="G20" s="229"/>
      <c r="H20" s="215"/>
      <c r="I20" s="215"/>
    </row>
    <row r="21" spans="1:9" s="239" customFormat="1" ht="17.399999999999999" x14ac:dyDescent="0.35">
      <c r="A21" s="218">
        <v>4</v>
      </c>
      <c r="B21" s="219" t="s">
        <v>86</v>
      </c>
      <c r="C21" s="220">
        <f>SUM(C22:C25)</f>
        <v>1611939</v>
      </c>
      <c r="D21" s="221">
        <f>SUM(D22:D25)</f>
        <v>1611939</v>
      </c>
      <c r="E21" s="220">
        <f>SUM(E22:E25)</f>
        <v>1501651</v>
      </c>
      <c r="F21" s="220">
        <f>SUM(C21:E21)</f>
        <v>4725529</v>
      </c>
      <c r="G21" s="222"/>
      <c r="H21" s="238"/>
      <c r="I21" s="238"/>
    </row>
    <row r="22" spans="1:9" s="217" customFormat="1" ht="16.8" x14ac:dyDescent="0.35">
      <c r="A22" s="223"/>
      <c r="B22" s="224"/>
      <c r="C22" s="232">
        <v>1611939</v>
      </c>
      <c r="D22" s="226">
        <v>1611939</v>
      </c>
      <c r="E22" s="227">
        <v>1501651</v>
      </c>
      <c r="F22" s="227"/>
      <c r="G22" s="229"/>
      <c r="H22" s="215"/>
      <c r="I22" s="215"/>
    </row>
    <row r="23" spans="1:9" s="217" customFormat="1" ht="16.8" x14ac:dyDescent="0.35">
      <c r="A23" s="223"/>
      <c r="B23" s="231"/>
      <c r="C23" s="232"/>
      <c r="D23" s="226"/>
      <c r="E23" s="227"/>
      <c r="F23" s="227"/>
      <c r="G23" s="229"/>
      <c r="H23" s="215"/>
      <c r="I23" s="215"/>
    </row>
    <row r="24" spans="1:9" s="217" customFormat="1" ht="16.8" x14ac:dyDescent="0.35">
      <c r="A24" s="223"/>
      <c r="B24" s="224"/>
      <c r="C24" s="232"/>
      <c r="D24" s="226"/>
      <c r="E24" s="227"/>
      <c r="F24" s="227"/>
      <c r="G24" s="229"/>
      <c r="H24" s="215"/>
      <c r="I24" s="215"/>
    </row>
    <row r="25" spans="1:9" s="217" customFormat="1" ht="16.8" x14ac:dyDescent="0.35">
      <c r="A25" s="223"/>
      <c r="B25" s="224"/>
      <c r="C25" s="232"/>
      <c r="D25" s="226"/>
      <c r="E25" s="227"/>
      <c r="F25" s="227"/>
      <c r="G25" s="229"/>
      <c r="H25" s="215"/>
      <c r="I25" s="215"/>
    </row>
    <row r="26" spans="1:9" s="217" customFormat="1" ht="17.399999999999999" x14ac:dyDescent="0.35">
      <c r="A26" s="218">
        <v>5</v>
      </c>
      <c r="B26" s="219" t="s">
        <v>87</v>
      </c>
      <c r="C26" s="220">
        <f>SUM(C27:C29)</f>
        <v>2119242</v>
      </c>
      <c r="D26" s="221">
        <f>SUM(D27:D29)</f>
        <v>2192133</v>
      </c>
      <c r="E26" s="220">
        <f>SUM(E27:E29)</f>
        <v>2178701</v>
      </c>
      <c r="F26" s="220">
        <f>SUM(C26:E26)</f>
        <v>6490076</v>
      </c>
      <c r="G26" s="222"/>
      <c r="H26" s="215"/>
      <c r="I26" s="215"/>
    </row>
    <row r="27" spans="1:9" s="217" customFormat="1" ht="16.8" x14ac:dyDescent="0.35">
      <c r="A27" s="223"/>
      <c r="B27" s="224"/>
      <c r="C27" s="232">
        <v>2119242</v>
      </c>
      <c r="D27" s="226">
        <v>2192133</v>
      </c>
      <c r="E27" s="227">
        <v>2178701</v>
      </c>
      <c r="F27" s="227"/>
      <c r="G27" s="229"/>
      <c r="H27" s="215"/>
      <c r="I27" s="215"/>
    </row>
    <row r="28" spans="1:9" s="217" customFormat="1" ht="16.8" x14ac:dyDescent="0.35">
      <c r="A28" s="223"/>
      <c r="B28" s="224"/>
      <c r="C28" s="232"/>
      <c r="D28" s="226"/>
      <c r="E28" s="227"/>
      <c r="F28" s="227"/>
      <c r="G28" s="229"/>
      <c r="H28" s="215"/>
      <c r="I28" s="215"/>
    </row>
    <row r="29" spans="1:9" s="217" customFormat="1" ht="16.8" x14ac:dyDescent="0.35">
      <c r="A29" s="223"/>
      <c r="B29" s="224"/>
      <c r="C29" s="225"/>
      <c r="D29" s="226"/>
      <c r="E29" s="227"/>
      <c r="F29" s="227"/>
      <c r="G29" s="229"/>
      <c r="H29" s="215"/>
      <c r="I29" s="215"/>
    </row>
    <row r="30" spans="1:9" s="217" customFormat="1" ht="17.399999999999999" x14ac:dyDescent="0.35">
      <c r="A30" s="218">
        <v>6</v>
      </c>
      <c r="B30" s="219" t="s">
        <v>88</v>
      </c>
      <c r="C30" s="220">
        <f>SUM(C31:C33)</f>
        <v>2639190</v>
      </c>
      <c r="D30" s="221">
        <f>SUM(D31:D33)</f>
        <v>2639190</v>
      </c>
      <c r="E30" s="220">
        <f>SUM(E31:E33)</f>
        <v>2639190</v>
      </c>
      <c r="F30" s="220">
        <f>SUM(C30:E30)</f>
        <v>7917570</v>
      </c>
      <c r="G30" s="222"/>
      <c r="H30" s="215"/>
      <c r="I30" s="215"/>
    </row>
    <row r="31" spans="1:9" s="217" customFormat="1" ht="16.8" x14ac:dyDescent="0.35">
      <c r="A31" s="223"/>
      <c r="B31" s="224"/>
      <c r="C31" s="225">
        <v>2639190</v>
      </c>
      <c r="D31" s="226">
        <v>2639190</v>
      </c>
      <c r="E31" s="227">
        <v>2639190</v>
      </c>
      <c r="F31" s="220"/>
      <c r="G31" s="229"/>
      <c r="H31" s="215"/>
      <c r="I31" s="215"/>
    </row>
    <row r="32" spans="1:9" s="217" customFormat="1" ht="16.8" x14ac:dyDescent="0.35">
      <c r="A32" s="223"/>
      <c r="B32" s="224"/>
      <c r="C32" s="225"/>
      <c r="D32" s="226"/>
      <c r="E32" s="227"/>
      <c r="F32" s="220"/>
      <c r="G32" s="229"/>
      <c r="H32" s="215"/>
      <c r="I32" s="215"/>
    </row>
    <row r="33" spans="1:9" s="217" customFormat="1" ht="16.8" x14ac:dyDescent="0.35">
      <c r="A33" s="223"/>
      <c r="B33" s="224"/>
      <c r="C33" s="225"/>
      <c r="D33" s="226"/>
      <c r="E33" s="227"/>
      <c r="F33" s="220"/>
      <c r="G33" s="229"/>
      <c r="H33" s="215"/>
      <c r="I33" s="215"/>
    </row>
    <row r="34" spans="1:9" s="217" customFormat="1" ht="17.399999999999999" x14ac:dyDescent="0.35">
      <c r="A34" s="218">
        <v>7</v>
      </c>
      <c r="B34" s="219" t="s">
        <v>89</v>
      </c>
      <c r="C34" s="220">
        <f>C35</f>
        <v>0</v>
      </c>
      <c r="D34" s="221">
        <f>SUM(D35:D36)</f>
        <v>3329378</v>
      </c>
      <c r="E34" s="220">
        <f>E35</f>
        <v>1664689</v>
      </c>
      <c r="F34" s="220">
        <f t="shared" ref="F34:F93" si="0">SUM(C34:E34)</f>
        <v>4994067</v>
      </c>
      <c r="G34" s="240"/>
      <c r="H34" s="215"/>
      <c r="I34" s="215"/>
    </row>
    <row r="35" spans="1:9" s="217" customFormat="1" ht="16.8" x14ac:dyDescent="0.35">
      <c r="A35" s="223"/>
      <c r="B35" s="224"/>
      <c r="C35" s="225"/>
      <c r="D35" s="226">
        <v>1664689</v>
      </c>
      <c r="E35" s="227">
        <v>1664689</v>
      </c>
      <c r="F35" s="220"/>
      <c r="G35" s="229"/>
      <c r="H35" s="215"/>
      <c r="I35" s="215"/>
    </row>
    <row r="36" spans="1:9" s="217" customFormat="1" ht="16.8" x14ac:dyDescent="0.35">
      <c r="A36" s="223"/>
      <c r="B36" s="224"/>
      <c r="C36" s="225"/>
      <c r="D36" s="226">
        <v>1664689</v>
      </c>
      <c r="E36" s="227"/>
      <c r="F36" s="220"/>
      <c r="G36" s="229"/>
      <c r="H36" s="215"/>
      <c r="I36" s="215"/>
    </row>
    <row r="37" spans="1:9" s="217" customFormat="1" ht="17.399999999999999" x14ac:dyDescent="0.35">
      <c r="A37" s="218">
        <v>8</v>
      </c>
      <c r="B37" s="219" t="s">
        <v>90</v>
      </c>
      <c r="C37" s="220">
        <f>C38+C39</f>
        <v>4443014</v>
      </c>
      <c r="D37" s="221">
        <f>D38+D39</f>
        <v>2221507</v>
      </c>
      <c r="E37" s="220">
        <f>E38+E39</f>
        <v>2533169</v>
      </c>
      <c r="F37" s="220">
        <f t="shared" si="0"/>
        <v>9197690</v>
      </c>
      <c r="G37" s="240"/>
      <c r="H37" s="215"/>
      <c r="I37" s="215"/>
    </row>
    <row r="38" spans="1:9" s="217" customFormat="1" ht="16.8" x14ac:dyDescent="0.35">
      <c r="A38" s="223"/>
      <c r="B38" s="224"/>
      <c r="C38" s="225">
        <v>2221507</v>
      </c>
      <c r="D38" s="226">
        <v>2221507</v>
      </c>
      <c r="E38" s="227">
        <v>2314280</v>
      </c>
      <c r="F38" s="220"/>
      <c r="G38" s="229"/>
      <c r="H38" s="215"/>
      <c r="I38" s="215"/>
    </row>
    <row r="39" spans="1:9" s="217" customFormat="1" ht="16.8" x14ac:dyDescent="0.35">
      <c r="A39" s="223"/>
      <c r="B39" s="224"/>
      <c r="C39" s="225">
        <v>2221507</v>
      </c>
      <c r="D39" s="226"/>
      <c r="E39" s="227">
        <v>218889</v>
      </c>
      <c r="F39" s="220"/>
      <c r="G39" s="229"/>
      <c r="H39" s="215"/>
      <c r="I39" s="215"/>
    </row>
    <row r="40" spans="1:9" s="217" customFormat="1" ht="17.399999999999999" x14ac:dyDescent="0.35">
      <c r="A40" s="218">
        <v>9</v>
      </c>
      <c r="B40" s="219" t="s">
        <v>91</v>
      </c>
      <c r="C40" s="220">
        <f>SUM(C41:C42)</f>
        <v>1586539</v>
      </c>
      <c r="D40" s="221">
        <f>SUM(D41:D42)</f>
        <v>1707183</v>
      </c>
      <c r="E40" s="220">
        <f>SUM(E41:E42)</f>
        <v>1509861</v>
      </c>
      <c r="F40" s="220">
        <f t="shared" si="0"/>
        <v>4803583</v>
      </c>
      <c r="G40" s="222"/>
      <c r="H40" s="215"/>
      <c r="I40" s="215"/>
    </row>
    <row r="41" spans="1:9" s="237" customFormat="1" ht="16.8" x14ac:dyDescent="0.35">
      <c r="A41" s="230"/>
      <c r="B41" s="231"/>
      <c r="C41" s="232">
        <v>1586539</v>
      </c>
      <c r="D41" s="233">
        <v>1707183</v>
      </c>
      <c r="E41" s="234">
        <v>1509861</v>
      </c>
      <c r="F41" s="220"/>
      <c r="G41" s="241"/>
      <c r="H41" s="236"/>
      <c r="I41" s="236"/>
    </row>
    <row r="42" spans="1:9" s="217" customFormat="1" ht="16.8" x14ac:dyDescent="0.35">
      <c r="A42" s="223"/>
      <c r="B42" s="231"/>
      <c r="C42" s="232"/>
      <c r="D42" s="226"/>
      <c r="E42" s="227"/>
      <c r="F42" s="220">
        <f t="shared" si="0"/>
        <v>0</v>
      </c>
      <c r="G42" s="229"/>
      <c r="H42" s="215"/>
      <c r="I42" s="215"/>
    </row>
    <row r="43" spans="1:9" s="217" customFormat="1" ht="17.399999999999999" x14ac:dyDescent="0.35">
      <c r="A43" s="218">
        <v>10</v>
      </c>
      <c r="B43" s="219" t="s">
        <v>92</v>
      </c>
      <c r="C43" s="220">
        <f>SUM(C44:C47)</f>
        <v>0</v>
      </c>
      <c r="D43" s="221">
        <f>SUM(D44:D47)</f>
        <v>3509779</v>
      </c>
      <c r="E43" s="220">
        <f>SUM(E44:E47)</f>
        <v>1743479</v>
      </c>
      <c r="F43" s="220">
        <f t="shared" si="0"/>
        <v>5253258</v>
      </c>
      <c r="G43" s="222"/>
      <c r="H43" s="215"/>
      <c r="I43" s="215"/>
    </row>
    <row r="44" spans="1:9" s="217" customFormat="1" ht="16.8" x14ac:dyDescent="0.35">
      <c r="A44" s="223"/>
      <c r="B44" s="231"/>
      <c r="C44" s="232"/>
      <c r="D44" s="226">
        <v>3509779</v>
      </c>
      <c r="E44" s="227">
        <v>1743479</v>
      </c>
      <c r="F44" s="220"/>
      <c r="G44" s="229"/>
      <c r="H44" s="215"/>
      <c r="I44" s="215"/>
    </row>
    <row r="45" spans="1:9" s="217" customFormat="1" ht="16.8" x14ac:dyDescent="0.35">
      <c r="A45" s="223"/>
      <c r="B45" s="231"/>
      <c r="C45" s="232"/>
      <c r="D45" s="226"/>
      <c r="E45" s="227"/>
      <c r="F45" s="220">
        <f t="shared" si="0"/>
        <v>0</v>
      </c>
      <c r="G45" s="229"/>
      <c r="H45" s="215"/>
      <c r="I45" s="215"/>
    </row>
    <row r="46" spans="1:9" s="217" customFormat="1" ht="16.8" x14ac:dyDescent="0.35">
      <c r="A46" s="223"/>
      <c r="B46" s="224"/>
      <c r="C46" s="225"/>
      <c r="D46" s="226"/>
      <c r="E46" s="227"/>
      <c r="F46" s="220">
        <f t="shared" si="0"/>
        <v>0</v>
      </c>
      <c r="G46" s="229"/>
      <c r="H46" s="215"/>
      <c r="I46" s="215"/>
    </row>
    <row r="47" spans="1:9" s="217" customFormat="1" ht="16.8" x14ac:dyDescent="0.35">
      <c r="A47" s="223"/>
      <c r="B47" s="224"/>
      <c r="C47" s="232"/>
      <c r="D47" s="226"/>
      <c r="E47" s="227"/>
      <c r="F47" s="220">
        <f t="shared" si="0"/>
        <v>0</v>
      </c>
      <c r="G47" s="229"/>
      <c r="H47" s="215"/>
      <c r="I47" s="215"/>
    </row>
    <row r="48" spans="1:9" s="217" customFormat="1" ht="17.399999999999999" x14ac:dyDescent="0.35">
      <c r="A48" s="218">
        <v>11</v>
      </c>
      <c r="B48" s="219" t="s">
        <v>93</v>
      </c>
      <c r="C48" s="220">
        <f>C49</f>
        <v>0</v>
      </c>
      <c r="D48" s="221">
        <f>D49</f>
        <v>0</v>
      </c>
      <c r="E48" s="220">
        <f>E49</f>
        <v>4368198</v>
      </c>
      <c r="F48" s="220">
        <f t="shared" si="0"/>
        <v>4368198</v>
      </c>
      <c r="G48" s="240"/>
      <c r="H48" s="215"/>
      <c r="I48" s="215"/>
    </row>
    <row r="49" spans="1:9" s="217" customFormat="1" ht="16.8" x14ac:dyDescent="0.35">
      <c r="A49" s="223"/>
      <c r="B49" s="224"/>
      <c r="C49" s="225"/>
      <c r="D49" s="226"/>
      <c r="E49" s="227">
        <v>4368198</v>
      </c>
      <c r="F49" s="220"/>
      <c r="G49" s="229"/>
      <c r="H49" s="215"/>
      <c r="I49" s="215"/>
    </row>
    <row r="50" spans="1:9" s="217" customFormat="1" ht="16.8" x14ac:dyDescent="0.35">
      <c r="A50" s="223"/>
      <c r="B50" s="224"/>
      <c r="C50" s="225"/>
      <c r="D50" s="226"/>
      <c r="E50" s="227"/>
      <c r="F50" s="220"/>
      <c r="G50" s="229"/>
      <c r="H50" s="215"/>
      <c r="I50" s="215"/>
    </row>
    <row r="51" spans="1:9" s="239" customFormat="1" ht="17.399999999999999" x14ac:dyDescent="0.35">
      <c r="A51" s="218">
        <v>12</v>
      </c>
      <c r="B51" s="219" t="s">
        <v>94</v>
      </c>
      <c r="C51" s="220">
        <f>C52+C53+C54</f>
        <v>57569</v>
      </c>
      <c r="D51" s="221">
        <f>D52+D53+D54</f>
        <v>3178210</v>
      </c>
      <c r="E51" s="220">
        <f>E52+E53+E54</f>
        <v>3178210</v>
      </c>
      <c r="F51" s="220">
        <f t="shared" si="0"/>
        <v>6413989</v>
      </c>
      <c r="G51" s="222"/>
      <c r="H51" s="238"/>
      <c r="I51" s="238"/>
    </row>
    <row r="52" spans="1:9" s="217" customFormat="1" ht="16.8" x14ac:dyDescent="0.35">
      <c r="A52" s="223"/>
      <c r="B52" s="224"/>
      <c r="C52" s="232">
        <v>57569</v>
      </c>
      <c r="D52" s="226">
        <v>3178210</v>
      </c>
      <c r="E52" s="227">
        <v>3178210</v>
      </c>
      <c r="F52" s="220"/>
      <c r="G52" s="229"/>
      <c r="H52" s="215"/>
      <c r="I52" s="215"/>
    </row>
    <row r="53" spans="1:9" s="217" customFormat="1" ht="16.8" x14ac:dyDescent="0.35">
      <c r="A53" s="223"/>
      <c r="B53" s="224"/>
      <c r="C53" s="232"/>
      <c r="D53" s="226"/>
      <c r="E53" s="227"/>
      <c r="F53" s="220">
        <f t="shared" si="0"/>
        <v>0</v>
      </c>
      <c r="G53" s="229"/>
      <c r="H53" s="215"/>
      <c r="I53" s="215"/>
    </row>
    <row r="54" spans="1:9" s="217" customFormat="1" ht="16.8" x14ac:dyDescent="0.35">
      <c r="A54" s="223"/>
      <c r="B54" s="224"/>
      <c r="C54" s="232"/>
      <c r="D54" s="226"/>
      <c r="E54" s="227"/>
      <c r="F54" s="220">
        <f t="shared" si="0"/>
        <v>0</v>
      </c>
      <c r="G54" s="229"/>
      <c r="H54" s="215"/>
      <c r="I54" s="215"/>
    </row>
    <row r="55" spans="1:9" s="217" customFormat="1" ht="17.399999999999999" x14ac:dyDescent="0.35">
      <c r="A55" s="218">
        <v>13</v>
      </c>
      <c r="B55" s="219" t="s">
        <v>95</v>
      </c>
      <c r="C55" s="220">
        <f>SUM(C56:C60)</f>
        <v>2731868</v>
      </c>
      <c r="D55" s="221">
        <f>SUM(D56:D60)</f>
        <v>2771190</v>
      </c>
      <c r="E55" s="220">
        <f>SUM(E56:E60)</f>
        <v>2731868</v>
      </c>
      <c r="F55" s="220">
        <f t="shared" si="0"/>
        <v>8234926</v>
      </c>
      <c r="G55" s="222"/>
      <c r="H55" s="215"/>
      <c r="I55" s="215"/>
    </row>
    <row r="56" spans="1:9" s="217" customFormat="1" ht="16.8" x14ac:dyDescent="0.35">
      <c r="A56" s="223"/>
      <c r="B56" s="224"/>
      <c r="C56" s="225">
        <v>2731868</v>
      </c>
      <c r="D56" s="226">
        <v>1950</v>
      </c>
      <c r="E56" s="227">
        <v>2731868</v>
      </c>
      <c r="F56" s="220"/>
      <c r="G56" s="229"/>
      <c r="H56" s="215"/>
      <c r="I56" s="215"/>
    </row>
    <row r="57" spans="1:9" s="237" customFormat="1" ht="16.8" x14ac:dyDescent="0.35">
      <c r="A57" s="230"/>
      <c r="B57" s="231"/>
      <c r="C57" s="232"/>
      <c r="D57" s="233">
        <v>2769240</v>
      </c>
      <c r="E57" s="234"/>
      <c r="F57" s="220"/>
      <c r="G57" s="241"/>
      <c r="H57" s="236"/>
      <c r="I57" s="236"/>
    </row>
    <row r="58" spans="1:9" s="237" customFormat="1" ht="16.8" x14ac:dyDescent="0.35">
      <c r="A58" s="230"/>
      <c r="B58" s="231"/>
      <c r="C58" s="232"/>
      <c r="D58" s="233"/>
      <c r="E58" s="234"/>
      <c r="F58" s="220">
        <f t="shared" si="0"/>
        <v>0</v>
      </c>
      <c r="G58" s="241"/>
      <c r="H58" s="236"/>
      <c r="I58" s="236"/>
    </row>
    <row r="59" spans="1:9" s="237" customFormat="1" ht="16.8" x14ac:dyDescent="0.35">
      <c r="A59" s="230"/>
      <c r="B59" s="231"/>
      <c r="C59" s="232"/>
      <c r="D59" s="233"/>
      <c r="E59" s="234"/>
      <c r="F59" s="220">
        <f t="shared" si="0"/>
        <v>0</v>
      </c>
      <c r="G59" s="241"/>
      <c r="H59" s="236"/>
      <c r="I59" s="236"/>
    </row>
    <row r="60" spans="1:9" s="237" customFormat="1" ht="16.8" x14ac:dyDescent="0.35">
      <c r="A60" s="230"/>
      <c r="B60" s="231"/>
      <c r="C60" s="232"/>
      <c r="D60" s="233"/>
      <c r="E60" s="234"/>
      <c r="F60" s="220">
        <f t="shared" si="0"/>
        <v>0</v>
      </c>
      <c r="G60" s="241"/>
      <c r="H60" s="236"/>
      <c r="I60" s="236"/>
    </row>
    <row r="61" spans="1:9" s="217" customFormat="1" ht="17.399999999999999" x14ac:dyDescent="0.35">
      <c r="A61" s="218">
        <v>14</v>
      </c>
      <c r="B61" s="219" t="s">
        <v>96</v>
      </c>
      <c r="C61" s="220">
        <f>SUM(C62:C63)</f>
        <v>2900322</v>
      </c>
      <c r="D61" s="221">
        <f>SUM(D62:D63)</f>
        <v>2978781</v>
      </c>
      <c r="E61" s="220">
        <f>SUM(E62:E63)</f>
        <v>2978781</v>
      </c>
      <c r="F61" s="220">
        <f t="shared" si="0"/>
        <v>8857884</v>
      </c>
      <c r="G61" s="222"/>
      <c r="H61" s="215"/>
      <c r="I61" s="215"/>
    </row>
    <row r="62" spans="1:9" s="217" customFormat="1" ht="16.8" x14ac:dyDescent="0.35">
      <c r="A62" s="223"/>
      <c r="B62" s="231"/>
      <c r="C62" s="232">
        <v>2900322</v>
      </c>
      <c r="D62" s="226">
        <v>2978781</v>
      </c>
      <c r="E62" s="227">
        <v>2978781</v>
      </c>
      <c r="F62" s="220"/>
      <c r="G62" s="229"/>
      <c r="H62" s="215"/>
      <c r="I62" s="215"/>
    </row>
    <row r="63" spans="1:9" s="217" customFormat="1" ht="16.8" x14ac:dyDescent="0.35">
      <c r="A63" s="223"/>
      <c r="B63" s="224"/>
      <c r="C63" s="225"/>
      <c r="D63" s="226"/>
      <c r="E63" s="227"/>
      <c r="F63" s="220">
        <f t="shared" si="0"/>
        <v>0</v>
      </c>
      <c r="G63" s="229"/>
      <c r="H63" s="215"/>
      <c r="I63" s="215"/>
    </row>
    <row r="64" spans="1:9" s="217" customFormat="1" ht="17.399999999999999" x14ac:dyDescent="0.35">
      <c r="A64" s="218">
        <v>15</v>
      </c>
      <c r="B64" s="219" t="s">
        <v>97</v>
      </c>
      <c r="C64" s="220">
        <f>C65</f>
        <v>0</v>
      </c>
      <c r="D64" s="221">
        <f>D65</f>
        <v>3636714</v>
      </c>
      <c r="E64" s="220">
        <f>E65</f>
        <v>1818357</v>
      </c>
      <c r="F64" s="220">
        <f t="shared" si="0"/>
        <v>5455071</v>
      </c>
      <c r="G64" s="222"/>
      <c r="H64" s="215"/>
      <c r="I64" s="215"/>
    </row>
    <row r="65" spans="1:9" s="217" customFormat="1" ht="16.8" x14ac:dyDescent="0.35">
      <c r="A65" s="223"/>
      <c r="B65" s="224"/>
      <c r="C65" s="242"/>
      <c r="D65" s="226">
        <v>3636714</v>
      </c>
      <c r="E65" s="227">
        <v>1818357</v>
      </c>
      <c r="F65" s="220"/>
      <c r="G65" s="229"/>
      <c r="H65" s="215"/>
      <c r="I65" s="215"/>
    </row>
    <row r="66" spans="1:9" s="217" customFormat="1" ht="16.8" x14ac:dyDescent="0.35">
      <c r="A66" s="223"/>
      <c r="B66" s="224"/>
      <c r="C66" s="225"/>
      <c r="D66" s="226"/>
      <c r="E66" s="227"/>
      <c r="F66" s="220">
        <f t="shared" si="0"/>
        <v>0</v>
      </c>
      <c r="G66" s="229"/>
      <c r="H66" s="215"/>
      <c r="I66" s="215"/>
    </row>
    <row r="67" spans="1:9" s="217" customFormat="1" ht="17.399999999999999" x14ac:dyDescent="0.35">
      <c r="A67" s="218">
        <v>16</v>
      </c>
      <c r="B67" s="219" t="s">
        <v>78</v>
      </c>
      <c r="C67" s="220">
        <f>C68</f>
        <v>2239635</v>
      </c>
      <c r="D67" s="221">
        <f>D68</f>
        <v>2329354</v>
      </c>
      <c r="E67" s="220">
        <f>E68</f>
        <v>2368297</v>
      </c>
      <c r="F67" s="220">
        <f t="shared" si="0"/>
        <v>6937286</v>
      </c>
      <c r="G67" s="222"/>
      <c r="H67" s="215"/>
      <c r="I67" s="215"/>
    </row>
    <row r="68" spans="1:9" s="237" customFormat="1" ht="16.8" x14ac:dyDescent="0.35">
      <c r="A68" s="230"/>
      <c r="B68" s="231"/>
      <c r="C68" s="232">
        <v>2239635</v>
      </c>
      <c r="D68" s="233">
        <v>2329354</v>
      </c>
      <c r="E68" s="234">
        <v>2368297</v>
      </c>
      <c r="F68" s="220"/>
      <c r="G68" s="241"/>
      <c r="H68" s="236"/>
      <c r="I68" s="236"/>
    </row>
    <row r="69" spans="1:9" s="217" customFormat="1" ht="16.8" x14ac:dyDescent="0.35">
      <c r="A69" s="223"/>
      <c r="B69" s="231"/>
      <c r="C69" s="232"/>
      <c r="D69" s="226"/>
      <c r="E69" s="227"/>
      <c r="F69" s="220"/>
      <c r="G69" s="229"/>
      <c r="H69" s="215"/>
      <c r="I69" s="215"/>
    </row>
    <row r="70" spans="1:9" s="217" customFormat="1" ht="16.8" x14ac:dyDescent="0.35">
      <c r="A70" s="223"/>
      <c r="B70" s="224"/>
      <c r="C70" s="225"/>
      <c r="D70" s="226"/>
      <c r="E70" s="227"/>
      <c r="F70" s="220"/>
      <c r="G70" s="229"/>
      <c r="H70" s="215"/>
      <c r="I70" s="215"/>
    </row>
    <row r="71" spans="1:9" s="239" customFormat="1" ht="17.399999999999999" x14ac:dyDescent="0.35">
      <c r="A71" s="218">
        <v>17</v>
      </c>
      <c r="B71" s="219" t="s">
        <v>79</v>
      </c>
      <c r="C71" s="220">
        <f>C72+C73</f>
        <v>4495682</v>
      </c>
      <c r="D71" s="221">
        <f>D72</f>
        <v>4495682</v>
      </c>
      <c r="E71" s="220">
        <f>E72+E73</f>
        <v>4437360</v>
      </c>
      <c r="F71" s="220">
        <f t="shared" si="0"/>
        <v>13428724</v>
      </c>
      <c r="G71" s="222"/>
      <c r="H71" s="238"/>
      <c r="I71" s="238"/>
    </row>
    <row r="72" spans="1:9" s="217" customFormat="1" ht="16.8" x14ac:dyDescent="0.35">
      <c r="A72" s="223"/>
      <c r="B72" s="224"/>
      <c r="C72" s="225">
        <v>4495682</v>
      </c>
      <c r="D72" s="226">
        <v>4495682</v>
      </c>
      <c r="E72" s="227">
        <v>4437360</v>
      </c>
      <c r="F72" s="220"/>
      <c r="G72" s="229"/>
      <c r="H72" s="215"/>
      <c r="I72" s="215"/>
    </row>
    <row r="73" spans="1:9" s="217" customFormat="1" ht="16.8" x14ac:dyDescent="0.35">
      <c r="A73" s="223"/>
      <c r="B73" s="224"/>
      <c r="C73" s="225"/>
      <c r="D73" s="226"/>
      <c r="E73" s="227"/>
      <c r="F73" s="220"/>
      <c r="G73" s="229"/>
      <c r="H73" s="215"/>
      <c r="I73" s="215"/>
    </row>
    <row r="74" spans="1:9" s="239" customFormat="1" ht="17.399999999999999" x14ac:dyDescent="0.35">
      <c r="A74" s="218">
        <v>18</v>
      </c>
      <c r="B74" s="219" t="s">
        <v>80</v>
      </c>
      <c r="C74" s="220">
        <f>C75</f>
        <v>1221116</v>
      </c>
      <c r="D74" s="221">
        <f>D75</f>
        <v>0</v>
      </c>
      <c r="E74" s="220">
        <f>E75</f>
        <v>0</v>
      </c>
      <c r="F74" s="220">
        <f t="shared" si="0"/>
        <v>1221116</v>
      </c>
      <c r="G74" s="222"/>
      <c r="H74" s="238"/>
      <c r="I74" s="238"/>
    </row>
    <row r="75" spans="1:9" s="217" customFormat="1" ht="16.8" x14ac:dyDescent="0.35">
      <c r="A75" s="223"/>
      <c r="B75" s="224"/>
      <c r="C75" s="225">
        <v>1221116</v>
      </c>
      <c r="D75" s="226"/>
      <c r="E75" s="227"/>
      <c r="F75" s="220"/>
      <c r="G75" s="229"/>
      <c r="H75" s="215"/>
      <c r="I75" s="215"/>
    </row>
    <row r="76" spans="1:9" s="239" customFormat="1" ht="17.399999999999999" x14ac:dyDescent="0.35">
      <c r="A76" s="218">
        <v>19</v>
      </c>
      <c r="B76" s="219" t="s">
        <v>81</v>
      </c>
      <c r="C76" s="220">
        <f>C77</f>
        <v>0</v>
      </c>
      <c r="D76" s="243">
        <f>D77</f>
        <v>6965659</v>
      </c>
      <c r="E76" s="244">
        <f>E77</f>
        <v>3274001</v>
      </c>
      <c r="F76" s="220">
        <f t="shared" si="0"/>
        <v>10239660</v>
      </c>
      <c r="G76" s="222"/>
      <c r="H76" s="238"/>
      <c r="I76" s="238"/>
    </row>
    <row r="77" spans="1:9" s="217" customFormat="1" ht="16.8" x14ac:dyDescent="0.35">
      <c r="A77" s="223"/>
      <c r="B77" s="224"/>
      <c r="C77" s="225"/>
      <c r="D77" s="226">
        <v>6965659</v>
      </c>
      <c r="E77" s="227">
        <v>3274001</v>
      </c>
      <c r="F77" s="220"/>
      <c r="G77" s="229"/>
      <c r="H77" s="215"/>
      <c r="I77" s="215"/>
    </row>
    <row r="78" spans="1:9" s="239" customFormat="1" ht="17.399999999999999" x14ac:dyDescent="0.35">
      <c r="A78" s="218">
        <v>20</v>
      </c>
      <c r="B78" s="219" t="s">
        <v>82</v>
      </c>
      <c r="C78" s="220">
        <f>C79</f>
        <v>3260151</v>
      </c>
      <c r="D78" s="221">
        <f>D79</f>
        <v>3260151</v>
      </c>
      <c r="E78" s="220">
        <f>E79</f>
        <v>3206936</v>
      </c>
      <c r="F78" s="220">
        <f t="shared" si="0"/>
        <v>9727238</v>
      </c>
      <c r="G78" s="222"/>
      <c r="H78" s="238"/>
      <c r="I78" s="238"/>
    </row>
    <row r="79" spans="1:9" s="217" customFormat="1" ht="16.8" x14ac:dyDescent="0.35">
      <c r="A79" s="223"/>
      <c r="B79" s="224"/>
      <c r="C79" s="225">
        <v>3260151</v>
      </c>
      <c r="D79" s="226">
        <v>3260151</v>
      </c>
      <c r="E79" s="227">
        <v>3206936</v>
      </c>
      <c r="F79" s="220"/>
      <c r="G79" s="229"/>
      <c r="H79" s="215"/>
      <c r="I79" s="215"/>
    </row>
    <row r="80" spans="1:9" s="217" customFormat="1" ht="16.8" x14ac:dyDescent="0.35">
      <c r="A80" s="223"/>
      <c r="B80" s="224"/>
      <c r="C80" s="225"/>
      <c r="D80" s="226"/>
      <c r="E80" s="227"/>
      <c r="F80" s="220">
        <f t="shared" si="0"/>
        <v>0</v>
      </c>
      <c r="G80" s="229"/>
      <c r="H80" s="215"/>
      <c r="I80" s="215"/>
    </row>
    <row r="81" spans="1:9" s="239" customFormat="1" ht="17.399999999999999" x14ac:dyDescent="0.35">
      <c r="A81" s="218">
        <v>21</v>
      </c>
      <c r="B81" s="219" t="s">
        <v>121</v>
      </c>
      <c r="C81" s="220">
        <f>SUM(C82:C84)</f>
        <v>1333541</v>
      </c>
      <c r="D81" s="221">
        <f>SUM(D82:D84)</f>
        <v>1321102</v>
      </c>
      <c r="E81" s="220">
        <f>SUM(E82:E85)</f>
        <v>1386998</v>
      </c>
      <c r="F81" s="220">
        <f t="shared" si="0"/>
        <v>4041641</v>
      </c>
      <c r="G81" s="222"/>
      <c r="H81" s="238"/>
      <c r="I81" s="238"/>
    </row>
    <row r="82" spans="1:9" s="237" customFormat="1" ht="16.8" x14ac:dyDescent="0.35">
      <c r="A82" s="230"/>
      <c r="B82" s="231"/>
      <c r="C82" s="232">
        <v>205071</v>
      </c>
      <c r="D82" s="233">
        <v>1114507</v>
      </c>
      <c r="E82" s="234">
        <v>6437</v>
      </c>
      <c r="F82" s="220"/>
      <c r="G82" s="241"/>
      <c r="H82" s="236"/>
      <c r="I82" s="236"/>
    </row>
    <row r="83" spans="1:9" s="217" customFormat="1" ht="16.8" x14ac:dyDescent="0.35">
      <c r="A83" s="223"/>
      <c r="B83" s="231"/>
      <c r="C83" s="225">
        <v>1108070</v>
      </c>
      <c r="D83" s="226">
        <v>206595</v>
      </c>
      <c r="E83" s="227">
        <v>1114507</v>
      </c>
      <c r="F83" s="220"/>
      <c r="G83" s="229"/>
      <c r="H83" s="215"/>
      <c r="I83" s="215"/>
    </row>
    <row r="84" spans="1:9" s="217" customFormat="1" ht="16.8" x14ac:dyDescent="0.35">
      <c r="A84" s="223"/>
      <c r="B84" s="231"/>
      <c r="C84" s="225">
        <v>20400</v>
      </c>
      <c r="D84" s="226"/>
      <c r="E84" s="227">
        <v>206595</v>
      </c>
      <c r="F84" s="220"/>
      <c r="G84" s="229"/>
      <c r="H84" s="215"/>
      <c r="I84" s="215"/>
    </row>
    <row r="85" spans="1:9" s="217" customFormat="1" ht="16.8" x14ac:dyDescent="0.35">
      <c r="A85" s="223"/>
      <c r="B85" s="231"/>
      <c r="C85" s="225"/>
      <c r="D85" s="226"/>
      <c r="E85" s="227">
        <v>59459</v>
      </c>
      <c r="F85" s="220"/>
      <c r="G85" s="229"/>
      <c r="H85" s="215"/>
      <c r="I85" s="215"/>
    </row>
    <row r="86" spans="1:9" s="239" customFormat="1" ht="17.399999999999999" x14ac:dyDescent="0.35">
      <c r="A86" s="218">
        <v>22</v>
      </c>
      <c r="B86" s="219" t="s">
        <v>113</v>
      </c>
      <c r="C86" s="244">
        <f>SUM(C87:C88)</f>
        <v>0</v>
      </c>
      <c r="D86" s="243">
        <f>SUM(D87:D88)</f>
        <v>9632407</v>
      </c>
      <c r="E86" s="244">
        <f>SUM(E87:E88)</f>
        <v>0</v>
      </c>
      <c r="F86" s="220">
        <f t="shared" si="0"/>
        <v>9632407</v>
      </c>
      <c r="G86" s="240"/>
      <c r="H86" s="238"/>
      <c r="I86" s="238"/>
    </row>
    <row r="87" spans="1:9" s="217" customFormat="1" ht="16.8" x14ac:dyDescent="0.35">
      <c r="A87" s="223"/>
      <c r="B87" s="224"/>
      <c r="C87" s="225"/>
      <c r="D87" s="226">
        <v>4929193</v>
      </c>
      <c r="E87" s="227"/>
      <c r="F87" s="220"/>
      <c r="G87" s="229"/>
      <c r="H87" s="215"/>
      <c r="I87" s="215"/>
    </row>
    <row r="88" spans="1:9" s="217" customFormat="1" ht="16.8" x14ac:dyDescent="0.35">
      <c r="A88" s="223"/>
      <c r="B88" s="224"/>
      <c r="C88" s="225"/>
      <c r="D88" s="226">
        <v>4703214</v>
      </c>
      <c r="E88" s="227"/>
      <c r="F88" s="220"/>
      <c r="G88" s="229"/>
      <c r="H88" s="215"/>
      <c r="I88" s="215"/>
    </row>
    <row r="89" spans="1:9" s="217" customFormat="1" ht="17.399999999999999" x14ac:dyDescent="0.35">
      <c r="A89" s="218">
        <v>23</v>
      </c>
      <c r="B89" s="219" t="s">
        <v>114</v>
      </c>
      <c r="C89" s="220">
        <f>C90</f>
        <v>4320983</v>
      </c>
      <c r="D89" s="214">
        <f>D90</f>
        <v>4320983</v>
      </c>
      <c r="E89" s="213">
        <f>E90</f>
        <v>4072473</v>
      </c>
      <c r="F89" s="220">
        <f t="shared" si="0"/>
        <v>12714439</v>
      </c>
      <c r="G89" s="222"/>
      <c r="H89" s="215"/>
      <c r="I89" s="215"/>
    </row>
    <row r="90" spans="1:9" s="237" customFormat="1" ht="16.8" x14ac:dyDescent="0.35">
      <c r="A90" s="230"/>
      <c r="B90" s="231"/>
      <c r="C90" s="232">
        <v>4320983</v>
      </c>
      <c r="D90" s="233">
        <v>4320983</v>
      </c>
      <c r="E90" s="234">
        <v>4072473</v>
      </c>
      <c r="F90" s="220"/>
      <c r="G90" s="241"/>
      <c r="H90" s="236"/>
      <c r="I90" s="236"/>
    </row>
    <row r="91" spans="1:9" s="217" customFormat="1" ht="16.8" x14ac:dyDescent="0.35">
      <c r="A91" s="223"/>
      <c r="B91" s="224"/>
      <c r="C91" s="225"/>
      <c r="D91" s="226"/>
      <c r="E91" s="227"/>
      <c r="F91" s="220">
        <f t="shared" si="0"/>
        <v>0</v>
      </c>
      <c r="G91" s="229"/>
      <c r="H91" s="215"/>
      <c r="I91" s="215"/>
    </row>
    <row r="92" spans="1:9" s="217" customFormat="1" ht="16.8" x14ac:dyDescent="0.35">
      <c r="A92" s="223"/>
      <c r="B92" s="224"/>
      <c r="C92" s="225"/>
      <c r="D92" s="226"/>
      <c r="E92" s="227"/>
      <c r="F92" s="220">
        <f t="shared" si="0"/>
        <v>0</v>
      </c>
      <c r="G92" s="229"/>
      <c r="H92" s="215"/>
      <c r="I92" s="215"/>
    </row>
    <row r="93" spans="1:9" s="239" customFormat="1" ht="17.399999999999999" x14ac:dyDescent="0.35">
      <c r="A93" s="218">
        <v>24</v>
      </c>
      <c r="B93" s="219" t="s">
        <v>122</v>
      </c>
      <c r="C93" s="220">
        <f>SUM(C94:C95)</f>
        <v>0</v>
      </c>
      <c r="D93" s="220">
        <f>SUM(D94:D95)</f>
        <v>0</v>
      </c>
      <c r="E93" s="220">
        <f>SUM(E94:E95)</f>
        <v>4708110</v>
      </c>
      <c r="F93" s="220">
        <f t="shared" si="0"/>
        <v>4708110</v>
      </c>
      <c r="G93" s="222"/>
      <c r="H93" s="238"/>
      <c r="I93" s="238"/>
    </row>
    <row r="94" spans="1:9" s="217" customFormat="1" ht="16.8" x14ac:dyDescent="0.35">
      <c r="A94" s="223"/>
      <c r="B94" s="224"/>
      <c r="C94" s="225"/>
      <c r="D94" s="226"/>
      <c r="E94" s="227">
        <v>4708110</v>
      </c>
      <c r="F94" s="220"/>
      <c r="G94" s="229"/>
      <c r="H94" s="215"/>
      <c r="I94" s="215"/>
    </row>
    <row r="95" spans="1:9" s="217" customFormat="1" ht="16.8" x14ac:dyDescent="0.35">
      <c r="A95" s="223"/>
      <c r="B95" s="224"/>
      <c r="C95" s="225"/>
      <c r="D95" s="226"/>
      <c r="E95" s="227"/>
      <c r="F95" s="220">
        <f>SUM(C95:E95)</f>
        <v>0</v>
      </c>
      <c r="G95" s="229"/>
      <c r="H95" s="215"/>
      <c r="I95" s="215"/>
    </row>
    <row r="96" spans="1:9" s="239" customFormat="1" ht="17.399999999999999" x14ac:dyDescent="0.35">
      <c r="A96" s="218">
        <v>25</v>
      </c>
      <c r="B96" s="219" t="s">
        <v>159</v>
      </c>
      <c r="C96" s="220"/>
      <c r="D96" s="243"/>
      <c r="E96" s="244"/>
      <c r="F96" s="220">
        <f>SUM(C96:E96)</f>
        <v>0</v>
      </c>
      <c r="G96" s="222"/>
      <c r="H96" s="238"/>
      <c r="I96" s="238"/>
    </row>
    <row r="97" spans="1:9" s="217" customFormat="1" ht="16.8" x14ac:dyDescent="0.35">
      <c r="A97" s="223"/>
      <c r="B97" s="224"/>
      <c r="C97" s="225"/>
      <c r="D97" s="226"/>
      <c r="E97" s="227"/>
      <c r="F97" s="220">
        <f>SUM(C97:E97)</f>
        <v>0</v>
      </c>
      <c r="G97" s="229"/>
      <c r="H97" s="215"/>
      <c r="I97" s="215"/>
    </row>
    <row r="98" spans="1:9" s="239" customFormat="1" ht="17.399999999999999" x14ac:dyDescent="0.35">
      <c r="A98" s="218">
        <v>26</v>
      </c>
      <c r="B98" s="219" t="s">
        <v>111</v>
      </c>
      <c r="C98" s="220">
        <f>SUM(C99:C100)</f>
        <v>5363467</v>
      </c>
      <c r="D98" s="221">
        <f>SUM(D99:D100)</f>
        <v>5248278</v>
      </c>
      <c r="E98" s="220">
        <f>SUM(E99:E100)</f>
        <v>5452139</v>
      </c>
      <c r="F98" s="220">
        <f>SUM(C98:E98)</f>
        <v>16063884</v>
      </c>
      <c r="G98" s="222"/>
      <c r="H98" s="238"/>
      <c r="I98" s="238"/>
    </row>
    <row r="99" spans="1:9" s="217" customFormat="1" ht="16.8" x14ac:dyDescent="0.35">
      <c r="A99" s="223"/>
      <c r="B99" s="224"/>
      <c r="C99" s="225">
        <v>5248278</v>
      </c>
      <c r="D99" s="226">
        <v>5248278</v>
      </c>
      <c r="E99" s="227">
        <v>5248278</v>
      </c>
      <c r="F99" s="220"/>
      <c r="G99" s="229"/>
      <c r="H99" s="215"/>
      <c r="I99" s="215"/>
    </row>
    <row r="100" spans="1:9" s="217" customFormat="1" ht="16.8" x14ac:dyDescent="0.35">
      <c r="A100" s="223"/>
      <c r="B100" s="224"/>
      <c r="C100" s="225">
        <v>115189</v>
      </c>
      <c r="D100" s="226"/>
      <c r="E100" s="227">
        <v>203861</v>
      </c>
      <c r="F100" s="220"/>
      <c r="G100" s="229"/>
      <c r="H100" s="215"/>
      <c r="I100" s="215"/>
    </row>
    <row r="101" spans="1:9" s="239" customFormat="1" ht="17.399999999999999" x14ac:dyDescent="0.35">
      <c r="A101" s="218">
        <v>27</v>
      </c>
      <c r="B101" s="219" t="s">
        <v>110</v>
      </c>
      <c r="C101" s="220">
        <f>SUM(C102:C103)</f>
        <v>3900331</v>
      </c>
      <c r="D101" s="243">
        <f>D102+D103</f>
        <v>3827935</v>
      </c>
      <c r="E101" s="244">
        <f>SUM(E102:E103)</f>
        <v>3785618</v>
      </c>
      <c r="F101" s="220">
        <f>SUM(C101:E101)</f>
        <v>11513884</v>
      </c>
      <c r="G101" s="222"/>
      <c r="H101" s="238"/>
      <c r="I101" s="238"/>
    </row>
    <row r="102" spans="1:9" s="237" customFormat="1" ht="16.8" x14ac:dyDescent="0.35">
      <c r="A102" s="230"/>
      <c r="B102" s="231"/>
      <c r="C102" s="232">
        <v>3827935</v>
      </c>
      <c r="D102" s="233">
        <v>3827935</v>
      </c>
      <c r="E102" s="234">
        <v>3726328</v>
      </c>
      <c r="F102" s="220"/>
      <c r="G102" s="241"/>
      <c r="H102" s="236"/>
      <c r="I102" s="236"/>
    </row>
    <row r="103" spans="1:9" s="217" customFormat="1" ht="16.8" x14ac:dyDescent="0.35">
      <c r="A103" s="223"/>
      <c r="B103" s="224"/>
      <c r="C103" s="225">
        <v>72396</v>
      </c>
      <c r="D103" s="226"/>
      <c r="E103" s="227">
        <v>59290</v>
      </c>
      <c r="F103" s="220"/>
      <c r="G103" s="229"/>
      <c r="H103" s="215"/>
      <c r="I103" s="215"/>
    </row>
    <row r="104" spans="1:9" s="217" customFormat="1" ht="17.399999999999999" x14ac:dyDescent="0.35">
      <c r="A104" s="218">
        <v>28</v>
      </c>
      <c r="B104" s="219" t="s">
        <v>101</v>
      </c>
      <c r="C104" s="220">
        <f>SUM(C105:C107)</f>
        <v>6443348</v>
      </c>
      <c r="D104" s="221">
        <f>SUM(D105:D107)</f>
        <v>6119177</v>
      </c>
      <c r="E104" s="220">
        <f>SUM(E105:E107)</f>
        <v>5905486</v>
      </c>
      <c r="F104" s="220">
        <f>SUM(C104:E104)</f>
        <v>18468011</v>
      </c>
      <c r="G104" s="222"/>
      <c r="H104" s="215"/>
      <c r="I104" s="215"/>
    </row>
    <row r="105" spans="1:9" s="217" customFormat="1" ht="16.8" x14ac:dyDescent="0.35">
      <c r="A105" s="223"/>
      <c r="B105" s="224"/>
      <c r="C105" s="225">
        <v>324171</v>
      </c>
      <c r="D105" s="226">
        <v>6119177</v>
      </c>
      <c r="E105" s="227">
        <v>5905486</v>
      </c>
      <c r="F105" s="220"/>
      <c r="G105" s="229"/>
      <c r="H105" s="215"/>
      <c r="I105" s="215"/>
    </row>
    <row r="106" spans="1:9" s="217" customFormat="1" ht="16.8" x14ac:dyDescent="0.35">
      <c r="A106" s="223"/>
      <c r="B106" s="224"/>
      <c r="C106" s="225">
        <v>6119177</v>
      </c>
      <c r="D106" s="226"/>
      <c r="E106" s="227"/>
      <c r="F106" s="220"/>
      <c r="G106" s="229"/>
      <c r="H106" s="215"/>
      <c r="I106" s="215"/>
    </row>
    <row r="107" spans="1:9" s="217" customFormat="1" ht="16.8" x14ac:dyDescent="0.35">
      <c r="A107" s="223"/>
      <c r="B107" s="224"/>
      <c r="C107" s="225"/>
      <c r="D107" s="226"/>
      <c r="E107" s="227"/>
      <c r="F107" s="220">
        <f>SUM(C107:E107)</f>
        <v>0</v>
      </c>
      <c r="G107" s="229"/>
      <c r="H107" s="215"/>
      <c r="I107" s="215"/>
    </row>
    <row r="108" spans="1:9" s="239" customFormat="1" ht="17.399999999999999" x14ac:dyDescent="0.35">
      <c r="A108" s="218">
        <v>29</v>
      </c>
      <c r="B108" s="219" t="s">
        <v>99</v>
      </c>
      <c r="C108" s="220">
        <f>C109</f>
        <v>4542541</v>
      </c>
      <c r="D108" s="243">
        <f>D109</f>
        <v>0</v>
      </c>
      <c r="E108" s="244">
        <f>E109</f>
        <v>0</v>
      </c>
      <c r="F108" s="220">
        <f>SUM(C108:E108)</f>
        <v>4542541</v>
      </c>
      <c r="G108" s="240"/>
      <c r="H108" s="238"/>
      <c r="I108" s="238"/>
    </row>
    <row r="109" spans="1:9" s="217" customFormat="1" ht="16.8" x14ac:dyDescent="0.35">
      <c r="A109" s="223"/>
      <c r="B109" s="224"/>
      <c r="C109" s="225">
        <v>4542541</v>
      </c>
      <c r="D109" s="226"/>
      <c r="E109" s="227"/>
      <c r="F109" s="220"/>
      <c r="G109" s="229"/>
      <c r="H109" s="215"/>
      <c r="I109" s="215"/>
    </row>
    <row r="110" spans="1:9" s="217" customFormat="1" ht="17.399999999999999" x14ac:dyDescent="0.35">
      <c r="A110" s="218">
        <v>30</v>
      </c>
      <c r="B110" s="219" t="s">
        <v>119</v>
      </c>
      <c r="C110" s="220">
        <f>C111</f>
        <v>0</v>
      </c>
      <c r="D110" s="214">
        <f>D111</f>
        <v>16554978</v>
      </c>
      <c r="E110" s="213">
        <f>E111</f>
        <v>8036844</v>
      </c>
      <c r="F110" s="220">
        <f>SUM(C110:E110)</f>
        <v>24591822</v>
      </c>
      <c r="G110" s="222"/>
      <c r="H110" s="215"/>
      <c r="I110" s="215"/>
    </row>
    <row r="111" spans="1:9" s="217" customFormat="1" ht="16.8" x14ac:dyDescent="0.35">
      <c r="A111" s="223"/>
      <c r="B111" s="224"/>
      <c r="C111" s="225"/>
      <c r="D111" s="226">
        <v>16554978</v>
      </c>
      <c r="E111" s="227">
        <v>8036844</v>
      </c>
      <c r="F111" s="220"/>
      <c r="G111" s="229"/>
      <c r="H111" s="215"/>
      <c r="I111" s="215"/>
    </row>
    <row r="112" spans="1:9" s="217" customFormat="1" ht="16.8" x14ac:dyDescent="0.35">
      <c r="A112" s="223"/>
      <c r="B112" s="224"/>
      <c r="C112" s="225"/>
      <c r="D112" s="226"/>
      <c r="E112" s="227"/>
      <c r="F112" s="220">
        <f>SUM(C112:E112)</f>
        <v>0</v>
      </c>
      <c r="G112" s="229"/>
      <c r="H112" s="215"/>
      <c r="I112" s="215"/>
    </row>
    <row r="113" spans="1:9" s="217" customFormat="1" ht="17.399999999999999" x14ac:dyDescent="0.35">
      <c r="A113" s="218">
        <v>31</v>
      </c>
      <c r="B113" s="219" t="s">
        <v>112</v>
      </c>
      <c r="C113" s="220">
        <f>SUM(C114:C116)</f>
        <v>5427690</v>
      </c>
      <c r="D113" s="221">
        <f>D114</f>
        <v>5306148</v>
      </c>
      <c r="E113" s="220">
        <f>E114+E115</f>
        <v>5542295</v>
      </c>
      <c r="F113" s="220">
        <f>SUM(C113:E113)</f>
        <v>16276133</v>
      </c>
      <c r="G113" s="222"/>
      <c r="H113" s="215"/>
      <c r="I113" s="215"/>
    </row>
    <row r="114" spans="1:9" s="217" customFormat="1" ht="16.8" x14ac:dyDescent="0.35">
      <c r="A114" s="223"/>
      <c r="B114" s="224"/>
      <c r="C114" s="225">
        <v>48942</v>
      </c>
      <c r="D114" s="226">
        <v>5306148</v>
      </c>
      <c r="E114" s="227">
        <v>5542295</v>
      </c>
      <c r="F114" s="220"/>
      <c r="G114" s="229"/>
      <c r="H114" s="215"/>
      <c r="I114" s="215"/>
    </row>
    <row r="115" spans="1:9" s="217" customFormat="1" ht="16.8" x14ac:dyDescent="0.35">
      <c r="A115" s="223"/>
      <c r="B115" s="224"/>
      <c r="C115" s="225">
        <v>5378748</v>
      </c>
      <c r="D115" s="226"/>
      <c r="E115" s="227"/>
      <c r="F115" s="220"/>
      <c r="G115" s="229"/>
      <c r="H115" s="215"/>
      <c r="I115" s="215"/>
    </row>
    <row r="116" spans="1:9" s="217" customFormat="1" ht="16.8" x14ac:dyDescent="0.35">
      <c r="A116" s="223"/>
      <c r="B116" s="224"/>
      <c r="C116" s="225"/>
      <c r="D116" s="226"/>
      <c r="E116" s="227"/>
      <c r="F116" s="220">
        <f>SUM(C116:E116)</f>
        <v>0</v>
      </c>
      <c r="G116" s="229"/>
      <c r="H116" s="215"/>
      <c r="I116" s="215"/>
    </row>
    <row r="117" spans="1:9" s="217" customFormat="1" ht="17.399999999999999" x14ac:dyDescent="0.35">
      <c r="A117" s="218">
        <v>34</v>
      </c>
      <c r="B117" s="219" t="s">
        <v>103</v>
      </c>
      <c r="C117" s="220">
        <f>C118</f>
        <v>28206</v>
      </c>
      <c r="D117" s="214">
        <f>D118</f>
        <v>8178172</v>
      </c>
      <c r="E117" s="213">
        <f>SUM(E118:E119)</f>
        <v>4181103</v>
      </c>
      <c r="F117" s="220">
        <f>SUM(C117:E117)</f>
        <v>12387481</v>
      </c>
      <c r="G117" s="222"/>
      <c r="H117" s="215"/>
      <c r="I117" s="215"/>
    </row>
    <row r="118" spans="1:9" s="237" customFormat="1" ht="16.8" x14ac:dyDescent="0.35">
      <c r="A118" s="230"/>
      <c r="B118" s="231"/>
      <c r="C118" s="232">
        <v>28206</v>
      </c>
      <c r="D118" s="233">
        <v>8178172</v>
      </c>
      <c r="E118" s="234">
        <v>51603</v>
      </c>
      <c r="F118" s="220"/>
      <c r="G118" s="241"/>
      <c r="H118" s="236"/>
      <c r="I118" s="236"/>
    </row>
    <row r="119" spans="1:9" s="217" customFormat="1" ht="16.8" x14ac:dyDescent="0.35">
      <c r="A119" s="223"/>
      <c r="B119" s="224"/>
      <c r="C119" s="225"/>
      <c r="D119" s="226"/>
      <c r="E119" s="227">
        <v>4129500</v>
      </c>
      <c r="F119" s="220"/>
      <c r="G119" s="229"/>
      <c r="H119" s="215"/>
      <c r="I119" s="215"/>
    </row>
    <row r="120" spans="1:9" s="239" customFormat="1" ht="17.399999999999999" x14ac:dyDescent="0.35">
      <c r="A120" s="218">
        <v>35</v>
      </c>
      <c r="B120" s="219" t="s">
        <v>109</v>
      </c>
      <c r="C120" s="220">
        <f>C121</f>
        <v>3870201</v>
      </c>
      <c r="D120" s="243">
        <f>D121</f>
        <v>3870201</v>
      </c>
      <c r="E120" s="244">
        <f>E121</f>
        <v>0</v>
      </c>
      <c r="F120" s="220">
        <f>SUM(C120:E120)</f>
        <v>7740402</v>
      </c>
      <c r="G120" s="222"/>
      <c r="H120" s="238"/>
      <c r="I120" s="238"/>
    </row>
    <row r="121" spans="1:9" s="217" customFormat="1" ht="16.8" x14ac:dyDescent="0.35">
      <c r="A121" s="223"/>
      <c r="B121" s="224"/>
      <c r="C121" s="225">
        <v>3870201</v>
      </c>
      <c r="D121" s="226">
        <v>3870201</v>
      </c>
      <c r="E121" s="227"/>
      <c r="F121" s="220"/>
      <c r="G121" s="229"/>
      <c r="H121" s="215"/>
      <c r="I121" s="215"/>
    </row>
    <row r="122" spans="1:9" s="217" customFormat="1" ht="17.399999999999999" x14ac:dyDescent="0.35">
      <c r="A122" s="218">
        <v>36</v>
      </c>
      <c r="B122" s="219" t="s">
        <v>100</v>
      </c>
      <c r="C122" s="220">
        <f>C123</f>
        <v>1650378</v>
      </c>
      <c r="D122" s="214">
        <f>D123+D124</f>
        <v>1650378</v>
      </c>
      <c r="E122" s="213">
        <f>E123</f>
        <v>0</v>
      </c>
      <c r="F122" s="220">
        <f>SUM(C122:E122)</f>
        <v>3300756</v>
      </c>
      <c r="G122" s="222"/>
      <c r="H122" s="215"/>
      <c r="I122" s="215"/>
    </row>
    <row r="123" spans="1:9" s="217" customFormat="1" ht="16.8" x14ac:dyDescent="0.35">
      <c r="A123" s="223"/>
      <c r="B123" s="224"/>
      <c r="C123" s="225">
        <v>1650378</v>
      </c>
      <c r="D123" s="226">
        <v>1650378</v>
      </c>
      <c r="E123" s="227"/>
      <c r="F123" s="220"/>
      <c r="G123" s="229"/>
      <c r="H123" s="215"/>
      <c r="I123" s="215"/>
    </row>
    <row r="124" spans="1:9" s="217" customFormat="1" ht="16.8" x14ac:dyDescent="0.35">
      <c r="A124" s="223"/>
      <c r="B124" s="224"/>
      <c r="C124" s="225"/>
      <c r="D124" s="226"/>
      <c r="E124" s="227"/>
      <c r="F124" s="220">
        <f>SUM(C124:E124)</f>
        <v>0</v>
      </c>
      <c r="G124" s="229"/>
      <c r="H124" s="215"/>
      <c r="I124" s="215"/>
    </row>
    <row r="125" spans="1:9" s="217" customFormat="1" ht="17.399999999999999" x14ac:dyDescent="0.35">
      <c r="A125" s="218">
        <v>35</v>
      </c>
      <c r="B125" s="219" t="s">
        <v>108</v>
      </c>
      <c r="C125" s="220">
        <f>C126</f>
        <v>0</v>
      </c>
      <c r="D125" s="214">
        <f>D126</f>
        <v>0</v>
      </c>
      <c r="E125" s="213">
        <f>E126</f>
        <v>0</v>
      </c>
      <c r="F125" s="220">
        <f>SUM(C125:E125)</f>
        <v>0</v>
      </c>
      <c r="G125" s="222"/>
      <c r="H125" s="215"/>
      <c r="I125" s="215"/>
    </row>
    <row r="126" spans="1:9" s="217" customFormat="1" ht="16.8" x14ac:dyDescent="0.35">
      <c r="A126" s="223"/>
      <c r="B126" s="224"/>
      <c r="C126" s="225"/>
      <c r="D126" s="226"/>
      <c r="E126" s="227"/>
      <c r="F126" s="220"/>
      <c r="G126" s="229"/>
      <c r="H126" s="215"/>
      <c r="I126" s="215"/>
    </row>
    <row r="127" spans="1:9" s="217" customFormat="1" ht="16.8" x14ac:dyDescent="0.35">
      <c r="A127" s="223"/>
      <c r="B127" s="224"/>
      <c r="C127" s="225"/>
      <c r="D127" s="226"/>
      <c r="E127" s="227"/>
      <c r="F127" s="220"/>
      <c r="G127" s="229"/>
      <c r="H127" s="215"/>
      <c r="I127" s="215"/>
    </row>
    <row r="128" spans="1:9" s="217" customFormat="1" ht="17.399999999999999" x14ac:dyDescent="0.35">
      <c r="A128" s="218">
        <v>36</v>
      </c>
      <c r="B128" s="219" t="s">
        <v>115</v>
      </c>
      <c r="C128" s="220">
        <f>SUM(C129:C131)</f>
        <v>12798646</v>
      </c>
      <c r="D128" s="221">
        <f>SUM(D129:D131)</f>
        <v>12904944</v>
      </c>
      <c r="E128" s="220">
        <f>SUM(E129:E131)</f>
        <v>12955908</v>
      </c>
      <c r="F128" s="220">
        <f>SUM(C128:E128)</f>
        <v>38659498</v>
      </c>
      <c r="G128" s="222"/>
      <c r="H128" s="215"/>
      <c r="I128" s="215"/>
    </row>
    <row r="129" spans="1:9" s="217" customFormat="1" ht="16.8" x14ac:dyDescent="0.35">
      <c r="A129" s="223"/>
      <c r="B129" s="224"/>
      <c r="C129" s="225">
        <v>12798646</v>
      </c>
      <c r="D129" s="226">
        <v>12904944</v>
      </c>
      <c r="E129" s="227">
        <v>12955908</v>
      </c>
      <c r="F129" s="220"/>
      <c r="G129" s="229"/>
      <c r="H129" s="215"/>
      <c r="I129" s="215"/>
    </row>
    <row r="130" spans="1:9" s="237" customFormat="1" ht="16.8" x14ac:dyDescent="0.35">
      <c r="A130" s="230"/>
      <c r="B130" s="231"/>
      <c r="C130" s="232"/>
      <c r="D130" s="233"/>
      <c r="E130" s="234"/>
      <c r="F130" s="220">
        <f>SUM(C130:E130)</f>
        <v>0</v>
      </c>
      <c r="G130" s="241"/>
      <c r="H130" s="236"/>
      <c r="I130" s="236"/>
    </row>
    <row r="131" spans="1:9" s="217" customFormat="1" ht="16.8" x14ac:dyDescent="0.35">
      <c r="A131" s="223"/>
      <c r="B131" s="231"/>
      <c r="C131" s="225"/>
      <c r="D131" s="226"/>
      <c r="E131" s="227"/>
      <c r="F131" s="220"/>
      <c r="G131" s="229"/>
      <c r="H131" s="215"/>
      <c r="I131" s="215"/>
    </row>
    <row r="132" spans="1:9" s="217" customFormat="1" ht="17.399999999999999" x14ac:dyDescent="0.35">
      <c r="A132" s="218">
        <v>37</v>
      </c>
      <c r="B132" s="219" t="s">
        <v>116</v>
      </c>
      <c r="C132" s="220">
        <f>SUM(C133:C136)</f>
        <v>7561829</v>
      </c>
      <c r="D132" s="221">
        <f>SUM(D133:D136)</f>
        <v>7793655</v>
      </c>
      <c r="E132" s="220">
        <f>SUM(E133:E136)</f>
        <v>6825441</v>
      </c>
      <c r="F132" s="220">
        <f>SUM(C132:E132)</f>
        <v>22180925</v>
      </c>
      <c r="G132" s="222"/>
      <c r="H132" s="215"/>
      <c r="I132" s="215"/>
    </row>
    <row r="133" spans="1:9" s="217" customFormat="1" ht="16.8" x14ac:dyDescent="0.35">
      <c r="A133" s="223"/>
      <c r="B133" s="224"/>
      <c r="C133" s="225">
        <v>7521917</v>
      </c>
      <c r="D133" s="226">
        <v>39912</v>
      </c>
      <c r="E133" s="227">
        <v>6825441</v>
      </c>
      <c r="F133" s="220"/>
      <c r="G133" s="229"/>
      <c r="H133" s="215"/>
      <c r="I133" s="215"/>
    </row>
    <row r="134" spans="1:9" s="217" customFormat="1" ht="16.8" x14ac:dyDescent="0.35">
      <c r="A134" s="223"/>
      <c r="B134" s="231"/>
      <c r="C134" s="225">
        <v>39912</v>
      </c>
      <c r="D134" s="226">
        <v>7521917</v>
      </c>
      <c r="E134" s="227"/>
      <c r="F134" s="220"/>
      <c r="G134" s="229"/>
      <c r="H134" s="215"/>
      <c r="I134" s="215"/>
    </row>
    <row r="135" spans="1:9" s="217" customFormat="1" ht="16.8" x14ac:dyDescent="0.35">
      <c r="A135" s="223"/>
      <c r="B135" s="231"/>
      <c r="C135" s="225"/>
      <c r="D135" s="226">
        <v>231826</v>
      </c>
      <c r="E135" s="227"/>
      <c r="F135" s="220"/>
      <c r="G135" s="229"/>
      <c r="H135" s="215"/>
      <c r="I135" s="215"/>
    </row>
    <row r="136" spans="1:9" s="217" customFormat="1" ht="16.8" x14ac:dyDescent="0.35">
      <c r="A136" s="223"/>
      <c r="B136" s="231"/>
      <c r="C136" s="225"/>
      <c r="D136" s="226"/>
      <c r="E136" s="227"/>
      <c r="F136" s="220">
        <f>SUM(C136:E136)</f>
        <v>0</v>
      </c>
      <c r="G136" s="229"/>
      <c r="H136" s="215"/>
      <c r="I136" s="215"/>
    </row>
    <row r="137" spans="1:9" s="217" customFormat="1" ht="17.399999999999999" x14ac:dyDescent="0.35">
      <c r="A137" s="218">
        <v>38</v>
      </c>
      <c r="B137" s="219" t="s">
        <v>105</v>
      </c>
      <c r="C137" s="220">
        <f>SUM(C138:C141)</f>
        <v>4434162</v>
      </c>
      <c r="D137" s="221">
        <f>SUM(D138:D141)</f>
        <v>4360297</v>
      </c>
      <c r="E137" s="220">
        <f>SUM(E138:E141)</f>
        <v>4388915</v>
      </c>
      <c r="F137" s="220">
        <f>SUM(C137:E137)</f>
        <v>13183374</v>
      </c>
      <c r="G137" s="222"/>
      <c r="H137" s="215"/>
      <c r="I137" s="215"/>
    </row>
    <row r="138" spans="1:9" s="217" customFormat="1" ht="16.8" x14ac:dyDescent="0.35">
      <c r="A138" s="223"/>
      <c r="B138" s="224"/>
      <c r="C138" s="225">
        <v>4400546</v>
      </c>
      <c r="D138" s="226">
        <v>4100425</v>
      </c>
      <c r="E138" s="227">
        <v>4388915</v>
      </c>
      <c r="F138" s="220"/>
      <c r="G138" s="229"/>
      <c r="H138" s="215"/>
      <c r="I138" s="215"/>
    </row>
    <row r="139" spans="1:9" s="217" customFormat="1" ht="16.8" x14ac:dyDescent="0.35">
      <c r="A139" s="223"/>
      <c r="B139" s="231"/>
      <c r="C139" s="225">
        <v>33616</v>
      </c>
      <c r="D139" s="226">
        <v>259872</v>
      </c>
      <c r="E139" s="227"/>
      <c r="F139" s="220"/>
      <c r="G139" s="229"/>
      <c r="H139" s="215"/>
      <c r="I139" s="215"/>
    </row>
    <row r="140" spans="1:9" s="217" customFormat="1" ht="16.8" x14ac:dyDescent="0.35">
      <c r="A140" s="223"/>
      <c r="B140" s="231"/>
      <c r="C140" s="225"/>
      <c r="D140" s="226"/>
      <c r="E140" s="227"/>
      <c r="F140" s="220">
        <f>SUM(C140:E140)</f>
        <v>0</v>
      </c>
      <c r="G140" s="229"/>
      <c r="H140" s="215"/>
      <c r="I140" s="215"/>
    </row>
    <row r="141" spans="1:9" s="217" customFormat="1" ht="16.8" x14ac:dyDescent="0.35">
      <c r="A141" s="223"/>
      <c r="B141" s="231"/>
      <c r="C141" s="225"/>
      <c r="D141" s="226"/>
      <c r="E141" s="227"/>
      <c r="F141" s="220"/>
      <c r="G141" s="229"/>
      <c r="H141" s="215"/>
      <c r="I141" s="215"/>
    </row>
    <row r="142" spans="1:9" s="217" customFormat="1" ht="17.399999999999999" x14ac:dyDescent="0.35">
      <c r="A142" s="218">
        <v>39</v>
      </c>
      <c r="B142" s="219" t="s">
        <v>118</v>
      </c>
      <c r="C142" s="220">
        <f>SUM(C143:C147)</f>
        <v>5995163</v>
      </c>
      <c r="D142" s="221">
        <f>SUM(D143:D147)</f>
        <v>5863660</v>
      </c>
      <c r="E142" s="220">
        <f>SUM(E143:E147)</f>
        <v>5717444</v>
      </c>
      <c r="F142" s="220">
        <f>SUM(C142:E142)</f>
        <v>17576267</v>
      </c>
      <c r="G142" s="222"/>
      <c r="H142" s="215"/>
      <c r="I142" s="215"/>
    </row>
    <row r="143" spans="1:9" s="217" customFormat="1" ht="16.8" x14ac:dyDescent="0.35">
      <c r="A143" s="223"/>
      <c r="B143" s="224"/>
      <c r="C143" s="225">
        <v>6521</v>
      </c>
      <c r="D143" s="226">
        <v>5863660</v>
      </c>
      <c r="E143" s="227">
        <v>5711152</v>
      </c>
      <c r="F143" s="220"/>
      <c r="G143" s="229"/>
      <c r="H143" s="215"/>
      <c r="I143" s="215"/>
    </row>
    <row r="144" spans="1:9" s="217" customFormat="1" ht="16.8" x14ac:dyDescent="0.35">
      <c r="A144" s="223"/>
      <c r="B144" s="224"/>
      <c r="C144" s="225">
        <v>124982</v>
      </c>
      <c r="D144" s="226"/>
      <c r="E144" s="227">
        <v>6292</v>
      </c>
      <c r="F144" s="220"/>
      <c r="G144" s="229"/>
      <c r="H144" s="215"/>
      <c r="I144" s="215"/>
    </row>
    <row r="145" spans="1:9" s="217" customFormat="1" ht="16.8" x14ac:dyDescent="0.35">
      <c r="A145" s="223"/>
      <c r="B145" s="231"/>
      <c r="C145" s="225">
        <v>5863660</v>
      </c>
      <c r="D145" s="226"/>
      <c r="E145" s="227"/>
      <c r="F145" s="220"/>
      <c r="G145" s="229"/>
      <c r="H145" s="215"/>
      <c r="I145" s="215"/>
    </row>
    <row r="146" spans="1:9" s="217" customFormat="1" ht="16.8" x14ac:dyDescent="0.35">
      <c r="A146" s="223"/>
      <c r="B146" s="231"/>
      <c r="C146" s="225"/>
      <c r="D146" s="226"/>
      <c r="E146" s="227"/>
      <c r="F146" s="220"/>
      <c r="G146" s="229"/>
      <c r="H146" s="215"/>
      <c r="I146" s="215"/>
    </row>
    <row r="147" spans="1:9" s="217" customFormat="1" ht="16.8" x14ac:dyDescent="0.35">
      <c r="A147" s="223"/>
      <c r="B147" s="231"/>
      <c r="C147" s="225"/>
      <c r="D147" s="226"/>
      <c r="E147" s="227"/>
      <c r="F147" s="220"/>
      <c r="G147" s="229"/>
      <c r="H147" s="215"/>
      <c r="I147" s="215"/>
    </row>
    <row r="148" spans="1:9" s="217" customFormat="1" ht="17.399999999999999" x14ac:dyDescent="0.35">
      <c r="A148" s="218">
        <v>40</v>
      </c>
      <c r="B148" s="219" t="s">
        <v>104</v>
      </c>
      <c r="C148" s="213">
        <f>SUM(C149:C150)</f>
        <v>2546528</v>
      </c>
      <c r="D148" s="213">
        <f>SUM(D149:D150)</f>
        <v>2333808</v>
      </c>
      <c r="E148" s="213">
        <f>SUM(E149:E150)</f>
        <v>2648069</v>
      </c>
      <c r="F148" s="220">
        <f>SUM(C148:E148)</f>
        <v>7528405</v>
      </c>
      <c r="G148" s="222"/>
      <c r="H148" s="215"/>
      <c r="I148" s="215"/>
    </row>
    <row r="149" spans="1:9" s="217" customFormat="1" ht="16.8" x14ac:dyDescent="0.35">
      <c r="A149" s="223"/>
      <c r="B149" s="224"/>
      <c r="C149" s="225">
        <v>2546528</v>
      </c>
      <c r="D149" s="226">
        <v>2333808</v>
      </c>
      <c r="E149" s="227">
        <v>2367760</v>
      </c>
      <c r="F149" s="220"/>
      <c r="G149" s="229"/>
      <c r="H149" s="215"/>
      <c r="I149" s="215"/>
    </row>
    <row r="150" spans="1:9" s="217" customFormat="1" ht="16.8" x14ac:dyDescent="0.35">
      <c r="A150" s="223"/>
      <c r="B150" s="224"/>
      <c r="C150" s="225"/>
      <c r="D150" s="226"/>
      <c r="E150" s="227">
        <v>280309</v>
      </c>
      <c r="F150" s="220"/>
      <c r="G150" s="229"/>
      <c r="H150" s="215"/>
      <c r="I150" s="215"/>
    </row>
    <row r="151" spans="1:9" s="239" customFormat="1" ht="17.399999999999999" x14ac:dyDescent="0.35">
      <c r="A151" s="218">
        <v>41</v>
      </c>
      <c r="B151" s="219" t="s">
        <v>120</v>
      </c>
      <c r="C151" s="244">
        <f>C152</f>
        <v>986174</v>
      </c>
      <c r="D151" s="243">
        <f>D152</f>
        <v>987021</v>
      </c>
      <c r="E151" s="244">
        <f>E152</f>
        <v>987021</v>
      </c>
      <c r="F151" s="220">
        <f>SUM(C151:E151)</f>
        <v>2960216</v>
      </c>
      <c r="G151" s="245"/>
      <c r="H151" s="238"/>
      <c r="I151" s="238"/>
    </row>
    <row r="152" spans="1:9" s="217" customFormat="1" ht="16.8" x14ac:dyDescent="0.35">
      <c r="A152" s="223"/>
      <c r="B152" s="224"/>
      <c r="C152" s="225">
        <v>986174</v>
      </c>
      <c r="D152" s="226">
        <v>987021</v>
      </c>
      <c r="E152" s="227">
        <v>987021</v>
      </c>
      <c r="F152" s="220"/>
      <c r="G152" s="229"/>
      <c r="H152" s="215"/>
      <c r="I152" s="215"/>
    </row>
    <row r="153" spans="1:9" s="239" customFormat="1" ht="17.399999999999999" x14ac:dyDescent="0.35">
      <c r="A153" s="218">
        <v>42</v>
      </c>
      <c r="B153" s="219" t="s">
        <v>102</v>
      </c>
      <c r="C153" s="220">
        <f>SUM(C154:C155)</f>
        <v>3900038</v>
      </c>
      <c r="D153" s="243">
        <f>D154</f>
        <v>3850171</v>
      </c>
      <c r="E153" s="244">
        <f>E154</f>
        <v>3756546</v>
      </c>
      <c r="F153" s="220">
        <f>SUM(C153:E153)</f>
        <v>11506755</v>
      </c>
      <c r="G153" s="222"/>
      <c r="H153" s="238"/>
      <c r="I153" s="238"/>
    </row>
    <row r="154" spans="1:9" s="217" customFormat="1" ht="16.8" x14ac:dyDescent="0.35">
      <c r="A154" s="223"/>
      <c r="B154" s="224"/>
      <c r="C154" s="225">
        <v>3846556</v>
      </c>
      <c r="D154" s="226">
        <v>3850171</v>
      </c>
      <c r="E154" s="227">
        <v>3756546</v>
      </c>
      <c r="F154" s="220"/>
      <c r="G154" s="229"/>
      <c r="H154" s="215"/>
      <c r="I154" s="215"/>
    </row>
    <row r="155" spans="1:9" s="217" customFormat="1" ht="16.8" x14ac:dyDescent="0.35">
      <c r="A155" s="223"/>
      <c r="B155" s="224"/>
      <c r="C155" s="225">
        <v>53482</v>
      </c>
      <c r="D155" s="226"/>
      <c r="E155" s="227"/>
      <c r="F155" s="220"/>
      <c r="G155" s="229"/>
      <c r="H155" s="215"/>
      <c r="I155" s="215"/>
    </row>
    <row r="156" spans="1:9" s="239" customFormat="1" ht="17.399999999999999" x14ac:dyDescent="0.35">
      <c r="A156" s="218">
        <v>43</v>
      </c>
      <c r="B156" s="212" t="s">
        <v>30</v>
      </c>
      <c r="C156" s="244">
        <f>C157</f>
        <v>7499507</v>
      </c>
      <c r="D156" s="243">
        <f>D157</f>
        <v>7499507</v>
      </c>
      <c r="E156" s="244">
        <f>E157</f>
        <v>7499507</v>
      </c>
      <c r="F156" s="220">
        <f>SUM(C156:E156)</f>
        <v>22498521</v>
      </c>
      <c r="G156" s="222"/>
      <c r="H156" s="238"/>
      <c r="I156" s="238"/>
    </row>
    <row r="157" spans="1:9" s="217" customFormat="1" ht="16.8" x14ac:dyDescent="0.35">
      <c r="A157" s="223"/>
      <c r="B157" s="224"/>
      <c r="C157" s="225">
        <v>7499507</v>
      </c>
      <c r="D157" s="226">
        <v>7499507</v>
      </c>
      <c r="E157" s="227">
        <v>7499507</v>
      </c>
      <c r="F157" s="220"/>
      <c r="G157" s="229"/>
      <c r="H157" s="215"/>
      <c r="I157" s="215"/>
    </row>
    <row r="158" spans="1:9" s="217" customFormat="1" ht="17.399999999999999" x14ac:dyDescent="0.35">
      <c r="A158" s="218">
        <v>44</v>
      </c>
      <c r="B158" s="219" t="s">
        <v>106</v>
      </c>
      <c r="C158" s="220">
        <f>SUM(C159:C161)</f>
        <v>2737197</v>
      </c>
      <c r="D158" s="221">
        <f>SUM(D159:D161)</f>
        <v>2700113</v>
      </c>
      <c r="E158" s="220">
        <f>SUM(E159:E161)</f>
        <v>2768066</v>
      </c>
      <c r="F158" s="220">
        <f>SUM(C158:E158)</f>
        <v>8205376</v>
      </c>
      <c r="G158" s="222"/>
      <c r="H158" s="215"/>
      <c r="I158" s="215"/>
    </row>
    <row r="159" spans="1:9" s="217" customFormat="1" ht="16.8" x14ac:dyDescent="0.35">
      <c r="A159" s="223"/>
      <c r="B159" s="231"/>
      <c r="C159" s="225">
        <v>35245</v>
      </c>
      <c r="D159" s="226">
        <v>2700113</v>
      </c>
      <c r="E159" s="227">
        <v>2708607</v>
      </c>
      <c r="F159" s="220"/>
      <c r="G159" s="229"/>
      <c r="H159" s="215"/>
      <c r="I159" s="215"/>
    </row>
    <row r="160" spans="1:9" s="217" customFormat="1" ht="16.8" x14ac:dyDescent="0.35">
      <c r="A160" s="223"/>
      <c r="B160" s="231"/>
      <c r="C160" s="225">
        <v>2700113</v>
      </c>
      <c r="D160" s="226"/>
      <c r="E160" s="227">
        <v>59459</v>
      </c>
      <c r="F160" s="220"/>
      <c r="G160" s="229"/>
      <c r="H160" s="215"/>
      <c r="I160" s="215"/>
    </row>
    <row r="161" spans="1:9" s="217" customFormat="1" ht="16.8" x14ac:dyDescent="0.35">
      <c r="A161" s="223"/>
      <c r="B161" s="231"/>
      <c r="C161" s="225">
        <v>1839</v>
      </c>
      <c r="D161" s="226"/>
      <c r="E161" s="227"/>
      <c r="F161" s="220"/>
      <c r="G161" s="229"/>
      <c r="H161" s="215"/>
      <c r="I161" s="215"/>
    </row>
    <row r="162" spans="1:9" s="217" customFormat="1" ht="17.399999999999999" x14ac:dyDescent="0.35">
      <c r="A162" s="218">
        <v>45</v>
      </c>
      <c r="B162" s="219" t="s">
        <v>98</v>
      </c>
      <c r="C162" s="220">
        <f>SUM(C163:C165)</f>
        <v>5929119</v>
      </c>
      <c r="D162" s="221">
        <f>SUM(D163:D165)</f>
        <v>5724128</v>
      </c>
      <c r="E162" s="220">
        <f>SUM(E163:E165)</f>
        <v>5978228</v>
      </c>
      <c r="F162" s="220">
        <f>SUM(C162:E162)</f>
        <v>17631475</v>
      </c>
      <c r="G162" s="222"/>
      <c r="H162" s="215"/>
      <c r="I162" s="215"/>
    </row>
    <row r="163" spans="1:9" s="217" customFormat="1" ht="16.8" x14ac:dyDescent="0.35">
      <c r="A163" s="223"/>
      <c r="B163" s="224"/>
      <c r="C163" s="225">
        <v>10164</v>
      </c>
      <c r="D163" s="226">
        <v>5724128</v>
      </c>
      <c r="E163" s="227">
        <v>220220</v>
      </c>
      <c r="F163" s="220"/>
      <c r="G163" s="229"/>
      <c r="H163" s="215"/>
      <c r="I163" s="215"/>
    </row>
    <row r="164" spans="1:9" s="217" customFormat="1" ht="16.8" x14ac:dyDescent="0.35">
      <c r="A164" s="223"/>
      <c r="B164" s="224"/>
      <c r="C164" s="225">
        <v>194827</v>
      </c>
      <c r="D164" s="226"/>
      <c r="E164" s="227">
        <v>5758008</v>
      </c>
      <c r="F164" s="220"/>
      <c r="G164" s="229"/>
      <c r="H164" s="215"/>
      <c r="I164" s="215"/>
    </row>
    <row r="165" spans="1:9" s="217" customFormat="1" ht="16.8" x14ac:dyDescent="0.35">
      <c r="A165" s="223"/>
      <c r="B165" s="224"/>
      <c r="C165" s="225">
        <v>5724128</v>
      </c>
      <c r="D165" s="226"/>
      <c r="E165" s="227"/>
      <c r="F165" s="220"/>
      <c r="G165" s="229"/>
      <c r="H165" s="215"/>
      <c r="I165" s="215"/>
    </row>
    <row r="166" spans="1:9" s="239" customFormat="1" ht="17.399999999999999" x14ac:dyDescent="0.35">
      <c r="A166" s="218">
        <v>46</v>
      </c>
      <c r="B166" s="219" t="s">
        <v>36</v>
      </c>
      <c r="C166" s="220">
        <f>C167</f>
        <v>3079184</v>
      </c>
      <c r="D166" s="243">
        <f>D167</f>
        <v>3087170</v>
      </c>
      <c r="E166" s="244">
        <f>E167</f>
        <v>3095664</v>
      </c>
      <c r="F166" s="220">
        <f>SUM(C166:E166)</f>
        <v>9262018</v>
      </c>
      <c r="G166" s="222"/>
      <c r="H166" s="238"/>
      <c r="I166" s="238"/>
    </row>
    <row r="167" spans="1:9" s="217" customFormat="1" ht="16.8" x14ac:dyDescent="0.35">
      <c r="A167" s="223"/>
      <c r="B167" s="224"/>
      <c r="C167" s="225">
        <v>3079184</v>
      </c>
      <c r="D167" s="226">
        <v>3087170</v>
      </c>
      <c r="E167" s="227">
        <v>3095664</v>
      </c>
      <c r="F167" s="220"/>
      <c r="G167" s="229"/>
      <c r="H167" s="215"/>
      <c r="I167" s="215"/>
    </row>
    <row r="168" spans="1:9" s="217" customFormat="1" ht="17.399999999999999" x14ac:dyDescent="0.35">
      <c r="A168" s="218">
        <v>47</v>
      </c>
      <c r="B168" s="219" t="s">
        <v>117</v>
      </c>
      <c r="C168" s="220">
        <f>C169</f>
        <v>5111597</v>
      </c>
      <c r="D168" s="214">
        <f>D169</f>
        <v>5111597</v>
      </c>
      <c r="E168" s="213">
        <f>E169</f>
        <v>5733513</v>
      </c>
      <c r="F168" s="220">
        <f>SUM(C168:E168)</f>
        <v>15956707</v>
      </c>
      <c r="G168" s="222"/>
      <c r="H168" s="215"/>
      <c r="I168" s="215"/>
    </row>
    <row r="169" spans="1:9" s="217" customFormat="1" ht="16.8" x14ac:dyDescent="0.35">
      <c r="A169" s="223"/>
      <c r="B169" s="224"/>
      <c r="C169" s="225">
        <v>5111597</v>
      </c>
      <c r="D169" s="226">
        <v>5111597</v>
      </c>
      <c r="E169" s="227">
        <v>5733513</v>
      </c>
      <c r="F169" s="220"/>
      <c r="G169" s="229"/>
      <c r="H169" s="215"/>
      <c r="I169" s="215"/>
    </row>
    <row r="170" spans="1:9" s="217" customFormat="1" ht="17.399999999999999" x14ac:dyDescent="0.35">
      <c r="A170" s="218">
        <v>48</v>
      </c>
      <c r="B170" s="219" t="s">
        <v>107</v>
      </c>
      <c r="C170" s="220">
        <f>C171</f>
        <v>0</v>
      </c>
      <c r="D170" s="246"/>
      <c r="E170" s="244">
        <f>E171</f>
        <v>0</v>
      </c>
      <c r="F170" s="220">
        <f>SUM(C170:E170)</f>
        <v>0</v>
      </c>
      <c r="G170" s="222"/>
      <c r="H170" s="215"/>
      <c r="I170" s="215"/>
    </row>
    <row r="171" spans="1:9" s="217" customFormat="1" ht="16.8" x14ac:dyDescent="0.35">
      <c r="A171" s="223"/>
      <c r="B171" s="224"/>
      <c r="C171" s="225"/>
      <c r="D171" s="246"/>
      <c r="E171" s="234"/>
      <c r="F171" s="234"/>
      <c r="G171" s="229"/>
      <c r="H171" s="215"/>
      <c r="I171" s="215"/>
    </row>
  </sheetData>
  <mergeCells count="9">
    <mergeCell ref="D1:F1"/>
    <mergeCell ref="D2:F2"/>
    <mergeCell ref="A4:G4"/>
    <mergeCell ref="A5:G5"/>
    <mergeCell ref="A6:G6"/>
    <mergeCell ref="A8:A9"/>
    <mergeCell ref="B8:B9"/>
    <mergeCell ref="C8:F8"/>
    <mergeCell ref="G8:G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6" workbookViewId="0">
      <selection activeCell="C39" sqref="C39"/>
    </sheetView>
  </sheetViews>
  <sheetFormatPr defaultColWidth="10.25" defaultRowHeight="13.2" x14ac:dyDescent="0.25"/>
  <cols>
    <col min="1" max="1" width="6.25" style="21" customWidth="1"/>
    <col min="2" max="2" width="34.625" style="21" customWidth="1"/>
    <col min="3" max="3" width="20.125" style="23" customWidth="1"/>
    <col min="4" max="4" width="18.125" style="28" customWidth="1"/>
    <col min="5" max="5" width="10" style="28" customWidth="1"/>
    <col min="6" max="6" width="17.375" style="21" customWidth="1"/>
    <col min="7" max="7" width="8.875" style="146" customWidth="1"/>
    <col min="8" max="8" width="10.25" style="146" hidden="1" customWidth="1"/>
    <col min="9" max="9" width="0.375" style="21" hidden="1" customWidth="1"/>
    <col min="10" max="10" width="1.875" style="21" hidden="1" customWidth="1"/>
    <col min="11" max="256" width="10.25" style="21"/>
    <col min="257" max="257" width="6.25" style="21" customWidth="1"/>
    <col min="258" max="258" width="24.125" style="21" customWidth="1"/>
    <col min="259" max="259" width="14.75" style="21" customWidth="1"/>
    <col min="260" max="260" width="13.75" style="21" customWidth="1"/>
    <col min="261" max="261" width="7.125" style="21" customWidth="1"/>
    <col min="262" max="262" width="13.75" style="21" customWidth="1"/>
    <col min="263" max="263" width="7" style="21" customWidth="1"/>
    <col min="264" max="264" width="9.375" style="21" customWidth="1"/>
    <col min="265" max="265" width="11.625" style="21" customWidth="1"/>
    <col min="266" max="266" width="15.625" style="21" customWidth="1"/>
    <col min="267" max="512" width="10.25" style="21"/>
    <col min="513" max="513" width="6.25" style="21" customWidth="1"/>
    <col min="514" max="514" width="24.125" style="21" customWidth="1"/>
    <col min="515" max="515" width="14.75" style="21" customWidth="1"/>
    <col min="516" max="516" width="13.75" style="21" customWidth="1"/>
    <col min="517" max="517" width="7.125" style="21" customWidth="1"/>
    <col min="518" max="518" width="13.75" style="21" customWidth="1"/>
    <col min="519" max="519" width="7" style="21" customWidth="1"/>
    <col min="520" max="520" width="9.375" style="21" customWidth="1"/>
    <col min="521" max="521" width="11.625" style="21" customWidth="1"/>
    <col min="522" max="522" width="15.625" style="21" customWidth="1"/>
    <col min="523" max="768" width="10.25" style="21"/>
    <col min="769" max="769" width="6.25" style="21" customWidth="1"/>
    <col min="770" max="770" width="24.125" style="21" customWidth="1"/>
    <col min="771" max="771" width="14.75" style="21" customWidth="1"/>
    <col min="772" max="772" width="13.75" style="21" customWidth="1"/>
    <col min="773" max="773" width="7.125" style="21" customWidth="1"/>
    <col min="774" max="774" width="13.75" style="21" customWidth="1"/>
    <col min="775" max="775" width="7" style="21" customWidth="1"/>
    <col min="776" max="776" width="9.375" style="21" customWidth="1"/>
    <col min="777" max="777" width="11.625" style="21" customWidth="1"/>
    <col min="778" max="778" width="15.625" style="21" customWidth="1"/>
    <col min="779" max="1024" width="10.25" style="21"/>
    <col min="1025" max="1025" width="6.25" style="21" customWidth="1"/>
    <col min="1026" max="1026" width="24.125" style="21" customWidth="1"/>
    <col min="1027" max="1027" width="14.75" style="21" customWidth="1"/>
    <col min="1028" max="1028" width="13.75" style="21" customWidth="1"/>
    <col min="1029" max="1029" width="7.125" style="21" customWidth="1"/>
    <col min="1030" max="1030" width="13.75" style="21" customWidth="1"/>
    <col min="1031" max="1031" width="7" style="21" customWidth="1"/>
    <col min="1032" max="1032" width="9.375" style="21" customWidth="1"/>
    <col min="1033" max="1033" width="11.625" style="21" customWidth="1"/>
    <col min="1034" max="1034" width="15.625" style="21" customWidth="1"/>
    <col min="1035" max="1280" width="10.25" style="21"/>
    <col min="1281" max="1281" width="6.25" style="21" customWidth="1"/>
    <col min="1282" max="1282" width="24.125" style="21" customWidth="1"/>
    <col min="1283" max="1283" width="14.75" style="21" customWidth="1"/>
    <col min="1284" max="1284" width="13.75" style="21" customWidth="1"/>
    <col min="1285" max="1285" width="7.125" style="21" customWidth="1"/>
    <col min="1286" max="1286" width="13.75" style="21" customWidth="1"/>
    <col min="1287" max="1287" width="7" style="21" customWidth="1"/>
    <col min="1288" max="1288" width="9.375" style="21" customWidth="1"/>
    <col min="1289" max="1289" width="11.625" style="21" customWidth="1"/>
    <col min="1290" max="1290" width="15.625" style="21" customWidth="1"/>
    <col min="1291" max="1536" width="10.25" style="21"/>
    <col min="1537" max="1537" width="6.25" style="21" customWidth="1"/>
    <col min="1538" max="1538" width="24.125" style="21" customWidth="1"/>
    <col min="1539" max="1539" width="14.75" style="21" customWidth="1"/>
    <col min="1540" max="1540" width="13.75" style="21" customWidth="1"/>
    <col min="1541" max="1541" width="7.125" style="21" customWidth="1"/>
    <col min="1542" max="1542" width="13.75" style="21" customWidth="1"/>
    <col min="1543" max="1543" width="7" style="21" customWidth="1"/>
    <col min="1544" max="1544" width="9.375" style="21" customWidth="1"/>
    <col min="1545" max="1545" width="11.625" style="21" customWidth="1"/>
    <col min="1546" max="1546" width="15.625" style="21" customWidth="1"/>
    <col min="1547" max="1792" width="10.25" style="21"/>
    <col min="1793" max="1793" width="6.25" style="21" customWidth="1"/>
    <col min="1794" max="1794" width="24.125" style="21" customWidth="1"/>
    <col min="1795" max="1795" width="14.75" style="21" customWidth="1"/>
    <col min="1796" max="1796" width="13.75" style="21" customWidth="1"/>
    <col min="1797" max="1797" width="7.125" style="21" customWidth="1"/>
    <col min="1798" max="1798" width="13.75" style="21" customWidth="1"/>
    <col min="1799" max="1799" width="7" style="21" customWidth="1"/>
    <col min="1800" max="1800" width="9.375" style="21" customWidth="1"/>
    <col min="1801" max="1801" width="11.625" style="21" customWidth="1"/>
    <col min="1802" max="1802" width="15.625" style="21" customWidth="1"/>
    <col min="1803" max="2048" width="10.25" style="21"/>
    <col min="2049" max="2049" width="6.25" style="21" customWidth="1"/>
    <col min="2050" max="2050" width="24.125" style="21" customWidth="1"/>
    <col min="2051" max="2051" width="14.75" style="21" customWidth="1"/>
    <col min="2052" max="2052" width="13.75" style="21" customWidth="1"/>
    <col min="2053" max="2053" width="7.125" style="21" customWidth="1"/>
    <col min="2054" max="2054" width="13.75" style="21" customWidth="1"/>
    <col min="2055" max="2055" width="7" style="21" customWidth="1"/>
    <col min="2056" max="2056" width="9.375" style="21" customWidth="1"/>
    <col min="2057" max="2057" width="11.625" style="21" customWidth="1"/>
    <col min="2058" max="2058" width="15.625" style="21" customWidth="1"/>
    <col min="2059" max="2304" width="10.25" style="21"/>
    <col min="2305" max="2305" width="6.25" style="21" customWidth="1"/>
    <col min="2306" max="2306" width="24.125" style="21" customWidth="1"/>
    <col min="2307" max="2307" width="14.75" style="21" customWidth="1"/>
    <col min="2308" max="2308" width="13.75" style="21" customWidth="1"/>
    <col min="2309" max="2309" width="7.125" style="21" customWidth="1"/>
    <col min="2310" max="2310" width="13.75" style="21" customWidth="1"/>
    <col min="2311" max="2311" width="7" style="21" customWidth="1"/>
    <col min="2312" max="2312" width="9.375" style="21" customWidth="1"/>
    <col min="2313" max="2313" width="11.625" style="21" customWidth="1"/>
    <col min="2314" max="2314" width="15.625" style="21" customWidth="1"/>
    <col min="2315" max="2560" width="10.25" style="21"/>
    <col min="2561" max="2561" width="6.25" style="21" customWidth="1"/>
    <col min="2562" max="2562" width="24.125" style="21" customWidth="1"/>
    <col min="2563" max="2563" width="14.75" style="21" customWidth="1"/>
    <col min="2564" max="2564" width="13.75" style="21" customWidth="1"/>
    <col min="2565" max="2565" width="7.125" style="21" customWidth="1"/>
    <col min="2566" max="2566" width="13.75" style="21" customWidth="1"/>
    <col min="2567" max="2567" width="7" style="21" customWidth="1"/>
    <col min="2568" max="2568" width="9.375" style="21" customWidth="1"/>
    <col min="2569" max="2569" width="11.625" style="21" customWidth="1"/>
    <col min="2570" max="2570" width="15.625" style="21" customWidth="1"/>
    <col min="2571" max="2816" width="10.25" style="21"/>
    <col min="2817" max="2817" width="6.25" style="21" customWidth="1"/>
    <col min="2818" max="2818" width="24.125" style="21" customWidth="1"/>
    <col min="2819" max="2819" width="14.75" style="21" customWidth="1"/>
    <col min="2820" max="2820" width="13.75" style="21" customWidth="1"/>
    <col min="2821" max="2821" width="7.125" style="21" customWidth="1"/>
    <col min="2822" max="2822" width="13.75" style="21" customWidth="1"/>
    <col min="2823" max="2823" width="7" style="21" customWidth="1"/>
    <col min="2824" max="2824" width="9.375" style="21" customWidth="1"/>
    <col min="2825" max="2825" width="11.625" style="21" customWidth="1"/>
    <col min="2826" max="2826" width="15.625" style="21" customWidth="1"/>
    <col min="2827" max="3072" width="10.25" style="21"/>
    <col min="3073" max="3073" width="6.25" style="21" customWidth="1"/>
    <col min="3074" max="3074" width="24.125" style="21" customWidth="1"/>
    <col min="3075" max="3075" width="14.75" style="21" customWidth="1"/>
    <col min="3076" max="3076" width="13.75" style="21" customWidth="1"/>
    <col min="3077" max="3077" width="7.125" style="21" customWidth="1"/>
    <col min="3078" max="3078" width="13.75" style="21" customWidth="1"/>
    <col min="3079" max="3079" width="7" style="21" customWidth="1"/>
    <col min="3080" max="3080" width="9.375" style="21" customWidth="1"/>
    <col min="3081" max="3081" width="11.625" style="21" customWidth="1"/>
    <col min="3082" max="3082" width="15.625" style="21" customWidth="1"/>
    <col min="3083" max="3328" width="10.25" style="21"/>
    <col min="3329" max="3329" width="6.25" style="21" customWidth="1"/>
    <col min="3330" max="3330" width="24.125" style="21" customWidth="1"/>
    <col min="3331" max="3331" width="14.75" style="21" customWidth="1"/>
    <col min="3332" max="3332" width="13.75" style="21" customWidth="1"/>
    <col min="3333" max="3333" width="7.125" style="21" customWidth="1"/>
    <col min="3334" max="3334" width="13.75" style="21" customWidth="1"/>
    <col min="3335" max="3335" width="7" style="21" customWidth="1"/>
    <col min="3336" max="3336" width="9.375" style="21" customWidth="1"/>
    <col min="3337" max="3337" width="11.625" style="21" customWidth="1"/>
    <col min="3338" max="3338" width="15.625" style="21" customWidth="1"/>
    <col min="3339" max="3584" width="10.25" style="21"/>
    <col min="3585" max="3585" width="6.25" style="21" customWidth="1"/>
    <col min="3586" max="3586" width="24.125" style="21" customWidth="1"/>
    <col min="3587" max="3587" width="14.75" style="21" customWidth="1"/>
    <col min="3588" max="3588" width="13.75" style="21" customWidth="1"/>
    <col min="3589" max="3589" width="7.125" style="21" customWidth="1"/>
    <col min="3590" max="3590" width="13.75" style="21" customWidth="1"/>
    <col min="3591" max="3591" width="7" style="21" customWidth="1"/>
    <col min="3592" max="3592" width="9.375" style="21" customWidth="1"/>
    <col min="3593" max="3593" width="11.625" style="21" customWidth="1"/>
    <col min="3594" max="3594" width="15.625" style="21" customWidth="1"/>
    <col min="3595" max="3840" width="10.25" style="21"/>
    <col min="3841" max="3841" width="6.25" style="21" customWidth="1"/>
    <col min="3842" max="3842" width="24.125" style="21" customWidth="1"/>
    <col min="3843" max="3843" width="14.75" style="21" customWidth="1"/>
    <col min="3844" max="3844" width="13.75" style="21" customWidth="1"/>
    <col min="3845" max="3845" width="7.125" style="21" customWidth="1"/>
    <col min="3846" max="3846" width="13.75" style="21" customWidth="1"/>
    <col min="3847" max="3847" width="7" style="21" customWidth="1"/>
    <col min="3848" max="3848" width="9.375" style="21" customWidth="1"/>
    <col min="3849" max="3849" width="11.625" style="21" customWidth="1"/>
    <col min="3850" max="3850" width="15.625" style="21" customWidth="1"/>
    <col min="3851" max="4096" width="10.25" style="21"/>
    <col min="4097" max="4097" width="6.25" style="21" customWidth="1"/>
    <col min="4098" max="4098" width="24.125" style="21" customWidth="1"/>
    <col min="4099" max="4099" width="14.75" style="21" customWidth="1"/>
    <col min="4100" max="4100" width="13.75" style="21" customWidth="1"/>
    <col min="4101" max="4101" width="7.125" style="21" customWidth="1"/>
    <col min="4102" max="4102" width="13.75" style="21" customWidth="1"/>
    <col min="4103" max="4103" width="7" style="21" customWidth="1"/>
    <col min="4104" max="4104" width="9.375" style="21" customWidth="1"/>
    <col min="4105" max="4105" width="11.625" style="21" customWidth="1"/>
    <col min="4106" max="4106" width="15.625" style="21" customWidth="1"/>
    <col min="4107" max="4352" width="10.25" style="21"/>
    <col min="4353" max="4353" width="6.25" style="21" customWidth="1"/>
    <col min="4354" max="4354" width="24.125" style="21" customWidth="1"/>
    <col min="4355" max="4355" width="14.75" style="21" customWidth="1"/>
    <col min="4356" max="4356" width="13.75" style="21" customWidth="1"/>
    <col min="4357" max="4357" width="7.125" style="21" customWidth="1"/>
    <col min="4358" max="4358" width="13.75" style="21" customWidth="1"/>
    <col min="4359" max="4359" width="7" style="21" customWidth="1"/>
    <col min="4360" max="4360" width="9.375" style="21" customWidth="1"/>
    <col min="4361" max="4361" width="11.625" style="21" customWidth="1"/>
    <col min="4362" max="4362" width="15.625" style="21" customWidth="1"/>
    <col min="4363" max="4608" width="10.25" style="21"/>
    <col min="4609" max="4609" width="6.25" style="21" customWidth="1"/>
    <col min="4610" max="4610" width="24.125" style="21" customWidth="1"/>
    <col min="4611" max="4611" width="14.75" style="21" customWidth="1"/>
    <col min="4612" max="4612" width="13.75" style="21" customWidth="1"/>
    <col min="4613" max="4613" width="7.125" style="21" customWidth="1"/>
    <col min="4614" max="4614" width="13.75" style="21" customWidth="1"/>
    <col min="4615" max="4615" width="7" style="21" customWidth="1"/>
    <col min="4616" max="4616" width="9.375" style="21" customWidth="1"/>
    <col min="4617" max="4617" width="11.625" style="21" customWidth="1"/>
    <col min="4618" max="4618" width="15.625" style="21" customWidth="1"/>
    <col min="4619" max="4864" width="10.25" style="21"/>
    <col min="4865" max="4865" width="6.25" style="21" customWidth="1"/>
    <col min="4866" max="4866" width="24.125" style="21" customWidth="1"/>
    <col min="4867" max="4867" width="14.75" style="21" customWidth="1"/>
    <col min="4868" max="4868" width="13.75" style="21" customWidth="1"/>
    <col min="4869" max="4869" width="7.125" style="21" customWidth="1"/>
    <col min="4870" max="4870" width="13.75" style="21" customWidth="1"/>
    <col min="4871" max="4871" width="7" style="21" customWidth="1"/>
    <col min="4872" max="4872" width="9.375" style="21" customWidth="1"/>
    <col min="4873" max="4873" width="11.625" style="21" customWidth="1"/>
    <col min="4874" max="4874" width="15.625" style="21" customWidth="1"/>
    <col min="4875" max="5120" width="10.25" style="21"/>
    <col min="5121" max="5121" width="6.25" style="21" customWidth="1"/>
    <col min="5122" max="5122" width="24.125" style="21" customWidth="1"/>
    <col min="5123" max="5123" width="14.75" style="21" customWidth="1"/>
    <col min="5124" max="5124" width="13.75" style="21" customWidth="1"/>
    <col min="5125" max="5125" width="7.125" style="21" customWidth="1"/>
    <col min="5126" max="5126" width="13.75" style="21" customWidth="1"/>
    <col min="5127" max="5127" width="7" style="21" customWidth="1"/>
    <col min="5128" max="5128" width="9.375" style="21" customWidth="1"/>
    <col min="5129" max="5129" width="11.625" style="21" customWidth="1"/>
    <col min="5130" max="5130" width="15.625" style="21" customWidth="1"/>
    <col min="5131" max="5376" width="10.25" style="21"/>
    <col min="5377" max="5377" width="6.25" style="21" customWidth="1"/>
    <col min="5378" max="5378" width="24.125" style="21" customWidth="1"/>
    <col min="5379" max="5379" width="14.75" style="21" customWidth="1"/>
    <col min="5380" max="5380" width="13.75" style="21" customWidth="1"/>
    <col min="5381" max="5381" width="7.125" style="21" customWidth="1"/>
    <col min="5382" max="5382" width="13.75" style="21" customWidth="1"/>
    <col min="5383" max="5383" width="7" style="21" customWidth="1"/>
    <col min="5384" max="5384" width="9.375" style="21" customWidth="1"/>
    <col min="5385" max="5385" width="11.625" style="21" customWidth="1"/>
    <col min="5386" max="5386" width="15.625" style="21" customWidth="1"/>
    <col min="5387" max="5632" width="10.25" style="21"/>
    <col min="5633" max="5633" width="6.25" style="21" customWidth="1"/>
    <col min="5634" max="5634" width="24.125" style="21" customWidth="1"/>
    <col min="5635" max="5635" width="14.75" style="21" customWidth="1"/>
    <col min="5636" max="5636" width="13.75" style="21" customWidth="1"/>
    <col min="5637" max="5637" width="7.125" style="21" customWidth="1"/>
    <col min="5638" max="5638" width="13.75" style="21" customWidth="1"/>
    <col min="5639" max="5639" width="7" style="21" customWidth="1"/>
    <col min="5640" max="5640" width="9.375" style="21" customWidth="1"/>
    <col min="5641" max="5641" width="11.625" style="21" customWidth="1"/>
    <col min="5642" max="5642" width="15.625" style="21" customWidth="1"/>
    <col min="5643" max="5888" width="10.25" style="21"/>
    <col min="5889" max="5889" width="6.25" style="21" customWidth="1"/>
    <col min="5890" max="5890" width="24.125" style="21" customWidth="1"/>
    <col min="5891" max="5891" width="14.75" style="21" customWidth="1"/>
    <col min="5892" max="5892" width="13.75" style="21" customWidth="1"/>
    <col min="5893" max="5893" width="7.125" style="21" customWidth="1"/>
    <col min="5894" max="5894" width="13.75" style="21" customWidth="1"/>
    <col min="5895" max="5895" width="7" style="21" customWidth="1"/>
    <col min="5896" max="5896" width="9.375" style="21" customWidth="1"/>
    <col min="5897" max="5897" width="11.625" style="21" customWidth="1"/>
    <col min="5898" max="5898" width="15.625" style="21" customWidth="1"/>
    <col min="5899" max="6144" width="10.25" style="21"/>
    <col min="6145" max="6145" width="6.25" style="21" customWidth="1"/>
    <col min="6146" max="6146" width="24.125" style="21" customWidth="1"/>
    <col min="6147" max="6147" width="14.75" style="21" customWidth="1"/>
    <col min="6148" max="6148" width="13.75" style="21" customWidth="1"/>
    <col min="6149" max="6149" width="7.125" style="21" customWidth="1"/>
    <col min="6150" max="6150" width="13.75" style="21" customWidth="1"/>
    <col min="6151" max="6151" width="7" style="21" customWidth="1"/>
    <col min="6152" max="6152" width="9.375" style="21" customWidth="1"/>
    <col min="6153" max="6153" width="11.625" style="21" customWidth="1"/>
    <col min="6154" max="6154" width="15.625" style="21" customWidth="1"/>
    <col min="6155" max="6400" width="10.25" style="21"/>
    <col min="6401" max="6401" width="6.25" style="21" customWidth="1"/>
    <col min="6402" max="6402" width="24.125" style="21" customWidth="1"/>
    <col min="6403" max="6403" width="14.75" style="21" customWidth="1"/>
    <col min="6404" max="6404" width="13.75" style="21" customWidth="1"/>
    <col min="6405" max="6405" width="7.125" style="21" customWidth="1"/>
    <col min="6406" max="6406" width="13.75" style="21" customWidth="1"/>
    <col min="6407" max="6407" width="7" style="21" customWidth="1"/>
    <col min="6408" max="6408" width="9.375" style="21" customWidth="1"/>
    <col min="6409" max="6409" width="11.625" style="21" customWidth="1"/>
    <col min="6410" max="6410" width="15.625" style="21" customWidth="1"/>
    <col min="6411" max="6656" width="10.25" style="21"/>
    <col min="6657" max="6657" width="6.25" style="21" customWidth="1"/>
    <col min="6658" max="6658" width="24.125" style="21" customWidth="1"/>
    <col min="6659" max="6659" width="14.75" style="21" customWidth="1"/>
    <col min="6660" max="6660" width="13.75" style="21" customWidth="1"/>
    <col min="6661" max="6661" width="7.125" style="21" customWidth="1"/>
    <col min="6662" max="6662" width="13.75" style="21" customWidth="1"/>
    <col min="6663" max="6663" width="7" style="21" customWidth="1"/>
    <col min="6664" max="6664" width="9.375" style="21" customWidth="1"/>
    <col min="6665" max="6665" width="11.625" style="21" customWidth="1"/>
    <col min="6666" max="6666" width="15.625" style="21" customWidth="1"/>
    <col min="6667" max="6912" width="10.25" style="21"/>
    <col min="6913" max="6913" width="6.25" style="21" customWidth="1"/>
    <col min="6914" max="6914" width="24.125" style="21" customWidth="1"/>
    <col min="6915" max="6915" width="14.75" style="21" customWidth="1"/>
    <col min="6916" max="6916" width="13.75" style="21" customWidth="1"/>
    <col min="6917" max="6917" width="7.125" style="21" customWidth="1"/>
    <col min="6918" max="6918" width="13.75" style="21" customWidth="1"/>
    <col min="6919" max="6919" width="7" style="21" customWidth="1"/>
    <col min="6920" max="6920" width="9.375" style="21" customWidth="1"/>
    <col min="6921" max="6921" width="11.625" style="21" customWidth="1"/>
    <col min="6922" max="6922" width="15.625" style="21" customWidth="1"/>
    <col min="6923" max="7168" width="10.25" style="21"/>
    <col min="7169" max="7169" width="6.25" style="21" customWidth="1"/>
    <col min="7170" max="7170" width="24.125" style="21" customWidth="1"/>
    <col min="7171" max="7171" width="14.75" style="21" customWidth="1"/>
    <col min="7172" max="7172" width="13.75" style="21" customWidth="1"/>
    <col min="7173" max="7173" width="7.125" style="21" customWidth="1"/>
    <col min="7174" max="7174" width="13.75" style="21" customWidth="1"/>
    <col min="7175" max="7175" width="7" style="21" customWidth="1"/>
    <col min="7176" max="7176" width="9.375" style="21" customWidth="1"/>
    <col min="7177" max="7177" width="11.625" style="21" customWidth="1"/>
    <col min="7178" max="7178" width="15.625" style="21" customWidth="1"/>
    <col min="7179" max="7424" width="10.25" style="21"/>
    <col min="7425" max="7425" width="6.25" style="21" customWidth="1"/>
    <col min="7426" max="7426" width="24.125" style="21" customWidth="1"/>
    <col min="7427" max="7427" width="14.75" style="21" customWidth="1"/>
    <col min="7428" max="7428" width="13.75" style="21" customWidth="1"/>
    <col min="7429" max="7429" width="7.125" style="21" customWidth="1"/>
    <col min="7430" max="7430" width="13.75" style="21" customWidth="1"/>
    <col min="7431" max="7431" width="7" style="21" customWidth="1"/>
    <col min="7432" max="7432" width="9.375" style="21" customWidth="1"/>
    <col min="7433" max="7433" width="11.625" style="21" customWidth="1"/>
    <col min="7434" max="7434" width="15.625" style="21" customWidth="1"/>
    <col min="7435" max="7680" width="10.25" style="21"/>
    <col min="7681" max="7681" width="6.25" style="21" customWidth="1"/>
    <col min="7682" max="7682" width="24.125" style="21" customWidth="1"/>
    <col min="7683" max="7683" width="14.75" style="21" customWidth="1"/>
    <col min="7684" max="7684" width="13.75" style="21" customWidth="1"/>
    <col min="7685" max="7685" width="7.125" style="21" customWidth="1"/>
    <col min="7686" max="7686" width="13.75" style="21" customWidth="1"/>
    <col min="7687" max="7687" width="7" style="21" customWidth="1"/>
    <col min="7688" max="7688" width="9.375" style="21" customWidth="1"/>
    <col min="7689" max="7689" width="11.625" style="21" customWidth="1"/>
    <col min="7690" max="7690" width="15.625" style="21" customWidth="1"/>
    <col min="7691" max="7936" width="10.25" style="21"/>
    <col min="7937" max="7937" width="6.25" style="21" customWidth="1"/>
    <col min="7938" max="7938" width="24.125" style="21" customWidth="1"/>
    <col min="7939" max="7939" width="14.75" style="21" customWidth="1"/>
    <col min="7940" max="7940" width="13.75" style="21" customWidth="1"/>
    <col min="7941" max="7941" width="7.125" style="21" customWidth="1"/>
    <col min="7942" max="7942" width="13.75" style="21" customWidth="1"/>
    <col min="7943" max="7943" width="7" style="21" customWidth="1"/>
    <col min="7944" max="7944" width="9.375" style="21" customWidth="1"/>
    <col min="7945" max="7945" width="11.625" style="21" customWidth="1"/>
    <col min="7946" max="7946" width="15.625" style="21" customWidth="1"/>
    <col min="7947" max="8192" width="10.25" style="21"/>
    <col min="8193" max="8193" width="6.25" style="21" customWidth="1"/>
    <col min="8194" max="8194" width="24.125" style="21" customWidth="1"/>
    <col min="8195" max="8195" width="14.75" style="21" customWidth="1"/>
    <col min="8196" max="8196" width="13.75" style="21" customWidth="1"/>
    <col min="8197" max="8197" width="7.125" style="21" customWidth="1"/>
    <col min="8198" max="8198" width="13.75" style="21" customWidth="1"/>
    <col min="8199" max="8199" width="7" style="21" customWidth="1"/>
    <col min="8200" max="8200" width="9.375" style="21" customWidth="1"/>
    <col min="8201" max="8201" width="11.625" style="21" customWidth="1"/>
    <col min="8202" max="8202" width="15.625" style="21" customWidth="1"/>
    <col min="8203" max="8448" width="10.25" style="21"/>
    <col min="8449" max="8449" width="6.25" style="21" customWidth="1"/>
    <col min="8450" max="8450" width="24.125" style="21" customWidth="1"/>
    <col min="8451" max="8451" width="14.75" style="21" customWidth="1"/>
    <col min="8452" max="8452" width="13.75" style="21" customWidth="1"/>
    <col min="8453" max="8453" width="7.125" style="21" customWidth="1"/>
    <col min="8454" max="8454" width="13.75" style="21" customWidth="1"/>
    <col min="8455" max="8455" width="7" style="21" customWidth="1"/>
    <col min="8456" max="8456" width="9.375" style="21" customWidth="1"/>
    <col min="8457" max="8457" width="11.625" style="21" customWidth="1"/>
    <col min="8458" max="8458" width="15.625" style="21" customWidth="1"/>
    <col min="8459" max="8704" width="10.25" style="21"/>
    <col min="8705" max="8705" width="6.25" style="21" customWidth="1"/>
    <col min="8706" max="8706" width="24.125" style="21" customWidth="1"/>
    <col min="8707" max="8707" width="14.75" style="21" customWidth="1"/>
    <col min="8708" max="8708" width="13.75" style="21" customWidth="1"/>
    <col min="8709" max="8709" width="7.125" style="21" customWidth="1"/>
    <col min="8710" max="8710" width="13.75" style="21" customWidth="1"/>
    <col min="8711" max="8711" width="7" style="21" customWidth="1"/>
    <col min="8712" max="8712" width="9.375" style="21" customWidth="1"/>
    <col min="8713" max="8713" width="11.625" style="21" customWidth="1"/>
    <col min="8714" max="8714" width="15.625" style="21" customWidth="1"/>
    <col min="8715" max="8960" width="10.25" style="21"/>
    <col min="8961" max="8961" width="6.25" style="21" customWidth="1"/>
    <col min="8962" max="8962" width="24.125" style="21" customWidth="1"/>
    <col min="8963" max="8963" width="14.75" style="21" customWidth="1"/>
    <col min="8964" max="8964" width="13.75" style="21" customWidth="1"/>
    <col min="8965" max="8965" width="7.125" style="21" customWidth="1"/>
    <col min="8966" max="8966" width="13.75" style="21" customWidth="1"/>
    <col min="8967" max="8967" width="7" style="21" customWidth="1"/>
    <col min="8968" max="8968" width="9.375" style="21" customWidth="1"/>
    <col min="8969" max="8969" width="11.625" style="21" customWidth="1"/>
    <col min="8970" max="8970" width="15.625" style="21" customWidth="1"/>
    <col min="8971" max="9216" width="10.25" style="21"/>
    <col min="9217" max="9217" width="6.25" style="21" customWidth="1"/>
    <col min="9218" max="9218" width="24.125" style="21" customWidth="1"/>
    <col min="9219" max="9219" width="14.75" style="21" customWidth="1"/>
    <col min="9220" max="9220" width="13.75" style="21" customWidth="1"/>
    <col min="9221" max="9221" width="7.125" style="21" customWidth="1"/>
    <col min="9222" max="9222" width="13.75" style="21" customWidth="1"/>
    <col min="9223" max="9223" width="7" style="21" customWidth="1"/>
    <col min="9224" max="9224" width="9.375" style="21" customWidth="1"/>
    <col min="9225" max="9225" width="11.625" style="21" customWidth="1"/>
    <col min="9226" max="9226" width="15.625" style="21" customWidth="1"/>
    <col min="9227" max="9472" width="10.25" style="21"/>
    <col min="9473" max="9473" width="6.25" style="21" customWidth="1"/>
    <col min="9474" max="9474" width="24.125" style="21" customWidth="1"/>
    <col min="9475" max="9475" width="14.75" style="21" customWidth="1"/>
    <col min="9476" max="9476" width="13.75" style="21" customWidth="1"/>
    <col min="9477" max="9477" width="7.125" style="21" customWidth="1"/>
    <col min="9478" max="9478" width="13.75" style="21" customWidth="1"/>
    <col min="9479" max="9479" width="7" style="21" customWidth="1"/>
    <col min="9480" max="9480" width="9.375" style="21" customWidth="1"/>
    <col min="9481" max="9481" width="11.625" style="21" customWidth="1"/>
    <col min="9482" max="9482" width="15.625" style="21" customWidth="1"/>
    <col min="9483" max="9728" width="10.25" style="21"/>
    <col min="9729" max="9729" width="6.25" style="21" customWidth="1"/>
    <col min="9730" max="9730" width="24.125" style="21" customWidth="1"/>
    <col min="9731" max="9731" width="14.75" style="21" customWidth="1"/>
    <col min="9732" max="9732" width="13.75" style="21" customWidth="1"/>
    <col min="9733" max="9733" width="7.125" style="21" customWidth="1"/>
    <col min="9734" max="9734" width="13.75" style="21" customWidth="1"/>
    <col min="9735" max="9735" width="7" style="21" customWidth="1"/>
    <col min="9736" max="9736" width="9.375" style="21" customWidth="1"/>
    <col min="9737" max="9737" width="11.625" style="21" customWidth="1"/>
    <col min="9738" max="9738" width="15.625" style="21" customWidth="1"/>
    <col min="9739" max="9984" width="10.25" style="21"/>
    <col min="9985" max="9985" width="6.25" style="21" customWidth="1"/>
    <col min="9986" max="9986" width="24.125" style="21" customWidth="1"/>
    <col min="9987" max="9987" width="14.75" style="21" customWidth="1"/>
    <col min="9988" max="9988" width="13.75" style="21" customWidth="1"/>
    <col min="9989" max="9989" width="7.125" style="21" customWidth="1"/>
    <col min="9990" max="9990" width="13.75" style="21" customWidth="1"/>
    <col min="9991" max="9991" width="7" style="21" customWidth="1"/>
    <col min="9992" max="9992" width="9.375" style="21" customWidth="1"/>
    <col min="9993" max="9993" width="11.625" style="21" customWidth="1"/>
    <col min="9994" max="9994" width="15.625" style="21" customWidth="1"/>
    <col min="9995" max="10240" width="10.25" style="21"/>
    <col min="10241" max="10241" width="6.25" style="21" customWidth="1"/>
    <col min="10242" max="10242" width="24.125" style="21" customWidth="1"/>
    <col min="10243" max="10243" width="14.75" style="21" customWidth="1"/>
    <col min="10244" max="10244" width="13.75" style="21" customWidth="1"/>
    <col min="10245" max="10245" width="7.125" style="21" customWidth="1"/>
    <col min="10246" max="10246" width="13.75" style="21" customWidth="1"/>
    <col min="10247" max="10247" width="7" style="21" customWidth="1"/>
    <col min="10248" max="10248" width="9.375" style="21" customWidth="1"/>
    <col min="10249" max="10249" width="11.625" style="21" customWidth="1"/>
    <col min="10250" max="10250" width="15.625" style="21" customWidth="1"/>
    <col min="10251" max="10496" width="10.25" style="21"/>
    <col min="10497" max="10497" width="6.25" style="21" customWidth="1"/>
    <col min="10498" max="10498" width="24.125" style="21" customWidth="1"/>
    <col min="10499" max="10499" width="14.75" style="21" customWidth="1"/>
    <col min="10500" max="10500" width="13.75" style="21" customWidth="1"/>
    <col min="10501" max="10501" width="7.125" style="21" customWidth="1"/>
    <col min="10502" max="10502" width="13.75" style="21" customWidth="1"/>
    <col min="10503" max="10503" width="7" style="21" customWidth="1"/>
    <col min="10504" max="10504" width="9.375" style="21" customWidth="1"/>
    <col min="10505" max="10505" width="11.625" style="21" customWidth="1"/>
    <col min="10506" max="10506" width="15.625" style="21" customWidth="1"/>
    <col min="10507" max="10752" width="10.25" style="21"/>
    <col min="10753" max="10753" width="6.25" style="21" customWidth="1"/>
    <col min="10754" max="10754" width="24.125" style="21" customWidth="1"/>
    <col min="10755" max="10755" width="14.75" style="21" customWidth="1"/>
    <col min="10756" max="10756" width="13.75" style="21" customWidth="1"/>
    <col min="10757" max="10757" width="7.125" style="21" customWidth="1"/>
    <col min="10758" max="10758" width="13.75" style="21" customWidth="1"/>
    <col min="10759" max="10759" width="7" style="21" customWidth="1"/>
    <col min="10760" max="10760" width="9.375" style="21" customWidth="1"/>
    <col min="10761" max="10761" width="11.625" style="21" customWidth="1"/>
    <col min="10762" max="10762" width="15.625" style="21" customWidth="1"/>
    <col min="10763" max="11008" width="10.25" style="21"/>
    <col min="11009" max="11009" width="6.25" style="21" customWidth="1"/>
    <col min="11010" max="11010" width="24.125" style="21" customWidth="1"/>
    <col min="11011" max="11011" width="14.75" style="21" customWidth="1"/>
    <col min="11012" max="11012" width="13.75" style="21" customWidth="1"/>
    <col min="11013" max="11013" width="7.125" style="21" customWidth="1"/>
    <col min="11014" max="11014" width="13.75" style="21" customWidth="1"/>
    <col min="11015" max="11015" width="7" style="21" customWidth="1"/>
    <col min="11016" max="11016" width="9.375" style="21" customWidth="1"/>
    <col min="11017" max="11017" width="11.625" style="21" customWidth="1"/>
    <col min="11018" max="11018" width="15.625" style="21" customWidth="1"/>
    <col min="11019" max="11264" width="10.25" style="21"/>
    <col min="11265" max="11265" width="6.25" style="21" customWidth="1"/>
    <col min="11266" max="11266" width="24.125" style="21" customWidth="1"/>
    <col min="11267" max="11267" width="14.75" style="21" customWidth="1"/>
    <col min="11268" max="11268" width="13.75" style="21" customWidth="1"/>
    <col min="11269" max="11269" width="7.125" style="21" customWidth="1"/>
    <col min="11270" max="11270" width="13.75" style="21" customWidth="1"/>
    <col min="11271" max="11271" width="7" style="21" customWidth="1"/>
    <col min="11272" max="11272" width="9.375" style="21" customWidth="1"/>
    <col min="11273" max="11273" width="11.625" style="21" customWidth="1"/>
    <col min="11274" max="11274" width="15.625" style="21" customWidth="1"/>
    <col min="11275" max="11520" width="10.25" style="21"/>
    <col min="11521" max="11521" width="6.25" style="21" customWidth="1"/>
    <col min="11522" max="11522" width="24.125" style="21" customWidth="1"/>
    <col min="11523" max="11523" width="14.75" style="21" customWidth="1"/>
    <col min="11524" max="11524" width="13.75" style="21" customWidth="1"/>
    <col min="11525" max="11525" width="7.125" style="21" customWidth="1"/>
    <col min="11526" max="11526" width="13.75" style="21" customWidth="1"/>
    <col min="11527" max="11527" width="7" style="21" customWidth="1"/>
    <col min="11528" max="11528" width="9.375" style="21" customWidth="1"/>
    <col min="11529" max="11529" width="11.625" style="21" customWidth="1"/>
    <col min="11530" max="11530" width="15.625" style="21" customWidth="1"/>
    <col min="11531" max="11776" width="10.25" style="21"/>
    <col min="11777" max="11777" width="6.25" style="21" customWidth="1"/>
    <col min="11778" max="11778" width="24.125" style="21" customWidth="1"/>
    <col min="11779" max="11779" width="14.75" style="21" customWidth="1"/>
    <col min="11780" max="11780" width="13.75" style="21" customWidth="1"/>
    <col min="11781" max="11781" width="7.125" style="21" customWidth="1"/>
    <col min="11782" max="11782" width="13.75" style="21" customWidth="1"/>
    <col min="11783" max="11783" width="7" style="21" customWidth="1"/>
    <col min="11784" max="11784" width="9.375" style="21" customWidth="1"/>
    <col min="11785" max="11785" width="11.625" style="21" customWidth="1"/>
    <col min="11786" max="11786" width="15.625" style="21" customWidth="1"/>
    <col min="11787" max="12032" width="10.25" style="21"/>
    <col min="12033" max="12033" width="6.25" style="21" customWidth="1"/>
    <col min="12034" max="12034" width="24.125" style="21" customWidth="1"/>
    <col min="12035" max="12035" width="14.75" style="21" customWidth="1"/>
    <col min="12036" max="12036" width="13.75" style="21" customWidth="1"/>
    <col min="12037" max="12037" width="7.125" style="21" customWidth="1"/>
    <col min="12038" max="12038" width="13.75" style="21" customWidth="1"/>
    <col min="12039" max="12039" width="7" style="21" customWidth="1"/>
    <col min="12040" max="12040" width="9.375" style="21" customWidth="1"/>
    <col min="12041" max="12041" width="11.625" style="21" customWidth="1"/>
    <col min="12042" max="12042" width="15.625" style="21" customWidth="1"/>
    <col min="12043" max="12288" width="10.25" style="21"/>
    <col min="12289" max="12289" width="6.25" style="21" customWidth="1"/>
    <col min="12290" max="12290" width="24.125" style="21" customWidth="1"/>
    <col min="12291" max="12291" width="14.75" style="21" customWidth="1"/>
    <col min="12292" max="12292" width="13.75" style="21" customWidth="1"/>
    <col min="12293" max="12293" width="7.125" style="21" customWidth="1"/>
    <col min="12294" max="12294" width="13.75" style="21" customWidth="1"/>
    <col min="12295" max="12295" width="7" style="21" customWidth="1"/>
    <col min="12296" max="12296" width="9.375" style="21" customWidth="1"/>
    <col min="12297" max="12297" width="11.625" style="21" customWidth="1"/>
    <col min="12298" max="12298" width="15.625" style="21" customWidth="1"/>
    <col min="12299" max="12544" width="10.25" style="21"/>
    <col min="12545" max="12545" width="6.25" style="21" customWidth="1"/>
    <col min="12546" max="12546" width="24.125" style="21" customWidth="1"/>
    <col min="12547" max="12547" width="14.75" style="21" customWidth="1"/>
    <col min="12548" max="12548" width="13.75" style="21" customWidth="1"/>
    <col min="12549" max="12549" width="7.125" style="21" customWidth="1"/>
    <col min="12550" max="12550" width="13.75" style="21" customWidth="1"/>
    <col min="12551" max="12551" width="7" style="21" customWidth="1"/>
    <col min="12552" max="12552" width="9.375" style="21" customWidth="1"/>
    <col min="12553" max="12553" width="11.625" style="21" customWidth="1"/>
    <col min="12554" max="12554" width="15.625" style="21" customWidth="1"/>
    <col min="12555" max="12800" width="10.25" style="21"/>
    <col min="12801" max="12801" width="6.25" style="21" customWidth="1"/>
    <col min="12802" max="12802" width="24.125" style="21" customWidth="1"/>
    <col min="12803" max="12803" width="14.75" style="21" customWidth="1"/>
    <col min="12804" max="12804" width="13.75" style="21" customWidth="1"/>
    <col min="12805" max="12805" width="7.125" style="21" customWidth="1"/>
    <col min="12806" max="12806" width="13.75" style="21" customWidth="1"/>
    <col min="12807" max="12807" width="7" style="21" customWidth="1"/>
    <col min="12808" max="12808" width="9.375" style="21" customWidth="1"/>
    <col min="12809" max="12809" width="11.625" style="21" customWidth="1"/>
    <col min="12810" max="12810" width="15.625" style="21" customWidth="1"/>
    <col min="12811" max="13056" width="10.25" style="21"/>
    <col min="13057" max="13057" width="6.25" style="21" customWidth="1"/>
    <col min="13058" max="13058" width="24.125" style="21" customWidth="1"/>
    <col min="13059" max="13059" width="14.75" style="21" customWidth="1"/>
    <col min="13060" max="13060" width="13.75" style="21" customWidth="1"/>
    <col min="13061" max="13061" width="7.125" style="21" customWidth="1"/>
    <col min="13062" max="13062" width="13.75" style="21" customWidth="1"/>
    <col min="13063" max="13063" width="7" style="21" customWidth="1"/>
    <col min="13064" max="13064" width="9.375" style="21" customWidth="1"/>
    <col min="13065" max="13065" width="11.625" style="21" customWidth="1"/>
    <col min="13066" max="13066" width="15.625" style="21" customWidth="1"/>
    <col min="13067" max="13312" width="10.25" style="21"/>
    <col min="13313" max="13313" width="6.25" style="21" customWidth="1"/>
    <col min="13314" max="13314" width="24.125" style="21" customWidth="1"/>
    <col min="13315" max="13315" width="14.75" style="21" customWidth="1"/>
    <col min="13316" max="13316" width="13.75" style="21" customWidth="1"/>
    <col min="13317" max="13317" width="7.125" style="21" customWidth="1"/>
    <col min="13318" max="13318" width="13.75" style="21" customWidth="1"/>
    <col min="13319" max="13319" width="7" style="21" customWidth="1"/>
    <col min="13320" max="13320" width="9.375" style="21" customWidth="1"/>
    <col min="13321" max="13321" width="11.625" style="21" customWidth="1"/>
    <col min="13322" max="13322" width="15.625" style="21" customWidth="1"/>
    <col min="13323" max="13568" width="10.25" style="21"/>
    <col min="13569" max="13569" width="6.25" style="21" customWidth="1"/>
    <col min="13570" max="13570" width="24.125" style="21" customWidth="1"/>
    <col min="13571" max="13571" width="14.75" style="21" customWidth="1"/>
    <col min="13572" max="13572" width="13.75" style="21" customWidth="1"/>
    <col min="13573" max="13573" width="7.125" style="21" customWidth="1"/>
    <col min="13574" max="13574" width="13.75" style="21" customWidth="1"/>
    <col min="13575" max="13575" width="7" style="21" customWidth="1"/>
    <col min="13576" max="13576" width="9.375" style="21" customWidth="1"/>
    <col min="13577" max="13577" width="11.625" style="21" customWidth="1"/>
    <col min="13578" max="13578" width="15.625" style="21" customWidth="1"/>
    <col min="13579" max="13824" width="10.25" style="21"/>
    <col min="13825" max="13825" width="6.25" style="21" customWidth="1"/>
    <col min="13826" max="13826" width="24.125" style="21" customWidth="1"/>
    <col min="13827" max="13827" width="14.75" style="21" customWidth="1"/>
    <col min="13828" max="13828" width="13.75" style="21" customWidth="1"/>
    <col min="13829" max="13829" width="7.125" style="21" customWidth="1"/>
    <col min="13830" max="13830" width="13.75" style="21" customWidth="1"/>
    <col min="13831" max="13831" width="7" style="21" customWidth="1"/>
    <col min="13832" max="13832" width="9.375" style="21" customWidth="1"/>
    <col min="13833" max="13833" width="11.625" style="21" customWidth="1"/>
    <col min="13834" max="13834" width="15.625" style="21" customWidth="1"/>
    <col min="13835" max="14080" width="10.25" style="21"/>
    <col min="14081" max="14081" width="6.25" style="21" customWidth="1"/>
    <col min="14082" max="14082" width="24.125" style="21" customWidth="1"/>
    <col min="14083" max="14083" width="14.75" style="21" customWidth="1"/>
    <col min="14084" max="14084" width="13.75" style="21" customWidth="1"/>
    <col min="14085" max="14085" width="7.125" style="21" customWidth="1"/>
    <col min="14086" max="14086" width="13.75" style="21" customWidth="1"/>
    <col min="14087" max="14087" width="7" style="21" customWidth="1"/>
    <col min="14088" max="14088" width="9.375" style="21" customWidth="1"/>
    <col min="14089" max="14089" width="11.625" style="21" customWidth="1"/>
    <col min="14090" max="14090" width="15.625" style="21" customWidth="1"/>
    <col min="14091" max="14336" width="10.25" style="21"/>
    <col min="14337" max="14337" width="6.25" style="21" customWidth="1"/>
    <col min="14338" max="14338" width="24.125" style="21" customWidth="1"/>
    <col min="14339" max="14339" width="14.75" style="21" customWidth="1"/>
    <col min="14340" max="14340" width="13.75" style="21" customWidth="1"/>
    <col min="14341" max="14341" width="7.125" style="21" customWidth="1"/>
    <col min="14342" max="14342" width="13.75" style="21" customWidth="1"/>
    <col min="14343" max="14343" width="7" style="21" customWidth="1"/>
    <col min="14344" max="14344" width="9.375" style="21" customWidth="1"/>
    <col min="14345" max="14345" width="11.625" style="21" customWidth="1"/>
    <col min="14346" max="14346" width="15.625" style="21" customWidth="1"/>
    <col min="14347" max="14592" width="10.25" style="21"/>
    <col min="14593" max="14593" width="6.25" style="21" customWidth="1"/>
    <col min="14594" max="14594" width="24.125" style="21" customWidth="1"/>
    <col min="14595" max="14595" width="14.75" style="21" customWidth="1"/>
    <col min="14596" max="14596" width="13.75" style="21" customWidth="1"/>
    <col min="14597" max="14597" width="7.125" style="21" customWidth="1"/>
    <col min="14598" max="14598" width="13.75" style="21" customWidth="1"/>
    <col min="14599" max="14599" width="7" style="21" customWidth="1"/>
    <col min="14600" max="14600" width="9.375" style="21" customWidth="1"/>
    <col min="14601" max="14601" width="11.625" style="21" customWidth="1"/>
    <col min="14602" max="14602" width="15.625" style="21" customWidth="1"/>
    <col min="14603" max="14848" width="10.25" style="21"/>
    <col min="14849" max="14849" width="6.25" style="21" customWidth="1"/>
    <col min="14850" max="14850" width="24.125" style="21" customWidth="1"/>
    <col min="14851" max="14851" width="14.75" style="21" customWidth="1"/>
    <col min="14852" max="14852" width="13.75" style="21" customWidth="1"/>
    <col min="14853" max="14853" width="7.125" style="21" customWidth="1"/>
    <col min="14854" max="14854" width="13.75" style="21" customWidth="1"/>
    <col min="14855" max="14855" width="7" style="21" customWidth="1"/>
    <col min="14856" max="14856" width="9.375" style="21" customWidth="1"/>
    <col min="14857" max="14857" width="11.625" style="21" customWidth="1"/>
    <col min="14858" max="14858" width="15.625" style="21" customWidth="1"/>
    <col min="14859" max="15104" width="10.25" style="21"/>
    <col min="15105" max="15105" width="6.25" style="21" customWidth="1"/>
    <col min="15106" max="15106" width="24.125" style="21" customWidth="1"/>
    <col min="15107" max="15107" width="14.75" style="21" customWidth="1"/>
    <col min="15108" max="15108" width="13.75" style="21" customWidth="1"/>
    <col min="15109" max="15109" width="7.125" style="21" customWidth="1"/>
    <col min="15110" max="15110" width="13.75" style="21" customWidth="1"/>
    <col min="15111" max="15111" width="7" style="21" customWidth="1"/>
    <col min="15112" max="15112" width="9.375" style="21" customWidth="1"/>
    <col min="15113" max="15113" width="11.625" style="21" customWidth="1"/>
    <col min="15114" max="15114" width="15.625" style="21" customWidth="1"/>
    <col min="15115" max="15360" width="10.25" style="21"/>
    <col min="15361" max="15361" width="6.25" style="21" customWidth="1"/>
    <col min="15362" max="15362" width="24.125" style="21" customWidth="1"/>
    <col min="15363" max="15363" width="14.75" style="21" customWidth="1"/>
    <col min="15364" max="15364" width="13.75" style="21" customWidth="1"/>
    <col min="15365" max="15365" width="7.125" style="21" customWidth="1"/>
    <col min="15366" max="15366" width="13.75" style="21" customWidth="1"/>
    <col min="15367" max="15367" width="7" style="21" customWidth="1"/>
    <col min="15368" max="15368" width="9.375" style="21" customWidth="1"/>
    <col min="15369" max="15369" width="11.625" style="21" customWidth="1"/>
    <col min="15370" max="15370" width="15.625" style="21" customWidth="1"/>
    <col min="15371" max="15616" width="10.25" style="21"/>
    <col min="15617" max="15617" width="6.25" style="21" customWidth="1"/>
    <col min="15618" max="15618" width="24.125" style="21" customWidth="1"/>
    <col min="15619" max="15619" width="14.75" style="21" customWidth="1"/>
    <col min="15620" max="15620" width="13.75" style="21" customWidth="1"/>
    <col min="15621" max="15621" width="7.125" style="21" customWidth="1"/>
    <col min="15622" max="15622" width="13.75" style="21" customWidth="1"/>
    <col min="15623" max="15623" width="7" style="21" customWidth="1"/>
    <col min="15624" max="15624" width="9.375" style="21" customWidth="1"/>
    <col min="15625" max="15625" width="11.625" style="21" customWidth="1"/>
    <col min="15626" max="15626" width="15.625" style="21" customWidth="1"/>
    <col min="15627" max="15872" width="10.25" style="21"/>
    <col min="15873" max="15873" width="6.25" style="21" customWidth="1"/>
    <col min="15874" max="15874" width="24.125" style="21" customWidth="1"/>
    <col min="15875" max="15875" width="14.75" style="21" customWidth="1"/>
    <col min="15876" max="15876" width="13.75" style="21" customWidth="1"/>
    <col min="15877" max="15877" width="7.125" style="21" customWidth="1"/>
    <col min="15878" max="15878" width="13.75" style="21" customWidth="1"/>
    <col min="15879" max="15879" width="7" style="21" customWidth="1"/>
    <col min="15880" max="15880" width="9.375" style="21" customWidth="1"/>
    <col min="15881" max="15881" width="11.625" style="21" customWidth="1"/>
    <col min="15882" max="15882" width="15.625" style="21" customWidth="1"/>
    <col min="15883" max="16128" width="10.25" style="21"/>
    <col min="16129" max="16129" width="6.25" style="21" customWidth="1"/>
    <col min="16130" max="16130" width="24.125" style="21" customWidth="1"/>
    <col min="16131" max="16131" width="14.75" style="21" customWidth="1"/>
    <col min="16132" max="16132" width="13.75" style="21" customWidth="1"/>
    <col min="16133" max="16133" width="7.125" style="21" customWidth="1"/>
    <col min="16134" max="16134" width="13.75" style="21" customWidth="1"/>
    <col min="16135" max="16135" width="7" style="21" customWidth="1"/>
    <col min="16136" max="16136" width="9.375" style="21" customWidth="1"/>
    <col min="16137" max="16137" width="11.625" style="21" customWidth="1"/>
    <col min="16138" max="16138" width="15.625" style="21" customWidth="1"/>
    <col min="16139" max="16384" width="10.25" style="21"/>
  </cols>
  <sheetData>
    <row r="1" spans="1:10" x14ac:dyDescent="0.25">
      <c r="A1" s="21" t="s">
        <v>55</v>
      </c>
      <c r="B1" s="22"/>
      <c r="D1" s="98" t="s">
        <v>56</v>
      </c>
      <c r="E1" s="98"/>
      <c r="F1" s="98"/>
      <c r="G1" s="98"/>
      <c r="H1" s="85"/>
    </row>
    <row r="2" spans="1:10" x14ac:dyDescent="0.25">
      <c r="A2" s="21" t="s">
        <v>57</v>
      </c>
      <c r="B2" s="22"/>
      <c r="D2" s="99" t="s">
        <v>58</v>
      </c>
      <c r="E2" s="99"/>
      <c r="F2" s="99"/>
      <c r="G2" s="99"/>
      <c r="H2" s="86"/>
    </row>
    <row r="3" spans="1:10" ht="33" customHeight="1" x14ac:dyDescent="0.25">
      <c r="A3" s="118" t="s">
        <v>129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 ht="21.75" customHeight="1" x14ac:dyDescent="0.25">
      <c r="A4" s="119" t="s">
        <v>130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0" ht="36.6" customHeight="1" x14ac:dyDescent="0.25">
      <c r="A5" s="120" t="s">
        <v>2</v>
      </c>
      <c r="B5" s="120" t="s">
        <v>61</v>
      </c>
      <c r="C5" s="121" t="s">
        <v>131</v>
      </c>
      <c r="D5" s="122" t="s">
        <v>132</v>
      </c>
      <c r="E5" s="122"/>
      <c r="F5" s="122" t="s">
        <v>133</v>
      </c>
      <c r="G5" s="108"/>
      <c r="H5" s="123" t="s">
        <v>134</v>
      </c>
      <c r="I5" s="124"/>
      <c r="J5" s="96" t="s">
        <v>69</v>
      </c>
    </row>
    <row r="6" spans="1:10" s="35" customFormat="1" ht="27" customHeight="1" x14ac:dyDescent="0.25">
      <c r="A6" s="120"/>
      <c r="B6" s="120"/>
      <c r="C6" s="125"/>
      <c r="D6" s="126"/>
      <c r="E6" s="87" t="s">
        <v>135</v>
      </c>
      <c r="F6" s="126"/>
      <c r="G6" s="87" t="s">
        <v>136</v>
      </c>
      <c r="H6" s="84" t="s">
        <v>137</v>
      </c>
      <c r="I6" s="84" t="s">
        <v>138</v>
      </c>
      <c r="J6" s="127"/>
    </row>
    <row r="7" spans="1:10" s="134" customFormat="1" ht="18" customHeight="1" x14ac:dyDescent="0.25">
      <c r="A7" s="128">
        <v>-1</v>
      </c>
      <c r="B7" s="128">
        <v>-2</v>
      </c>
      <c r="C7" s="129">
        <v>-3</v>
      </c>
      <c r="D7" s="130" t="s">
        <v>139</v>
      </c>
      <c r="E7" s="131">
        <v>-5</v>
      </c>
      <c r="F7" s="131" t="s">
        <v>140</v>
      </c>
      <c r="G7" s="131">
        <v>-7</v>
      </c>
      <c r="H7" s="131">
        <v>-8</v>
      </c>
      <c r="I7" s="132">
        <v>-9</v>
      </c>
      <c r="J7" s="133" t="s">
        <v>141</v>
      </c>
    </row>
    <row r="8" spans="1:10" s="136" customFormat="1" ht="28.5" customHeight="1" x14ac:dyDescent="0.25">
      <c r="A8" s="147"/>
      <c r="B8" s="148" t="s">
        <v>77</v>
      </c>
      <c r="C8" s="149">
        <f>SUM(C9:C54)</f>
        <v>494957905</v>
      </c>
      <c r="D8" s="149">
        <f t="shared" ref="D8:J8" si="0">SUM(D9:D54)</f>
        <v>331621796.35000002</v>
      </c>
      <c r="E8" s="149">
        <f t="shared" si="0"/>
        <v>0</v>
      </c>
      <c r="F8" s="149">
        <f t="shared" si="0"/>
        <v>98991581.00000003</v>
      </c>
      <c r="G8" s="149"/>
      <c r="H8" s="135">
        <f t="shared" si="0"/>
        <v>736000</v>
      </c>
      <c r="I8" s="135">
        <f t="shared" si="0"/>
        <v>1895200</v>
      </c>
      <c r="J8" s="135">
        <f t="shared" si="0"/>
        <v>230735015.34999996</v>
      </c>
    </row>
    <row r="9" spans="1:10" s="141" customFormat="1" ht="17.100000000000001" customHeight="1" x14ac:dyDescent="0.25">
      <c r="A9" s="137">
        <v>1</v>
      </c>
      <c r="B9" s="161" t="s">
        <v>78</v>
      </c>
      <c r="C9" s="150">
        <f>[3]ldld2017!F67</f>
        <v>6937286</v>
      </c>
      <c r="D9" s="151">
        <f>C9*67%</f>
        <v>4647981.62</v>
      </c>
      <c r="E9" s="151"/>
      <c r="F9" s="152">
        <f>C9/2*40%</f>
        <v>1387457.2000000002</v>
      </c>
      <c r="G9" s="153"/>
      <c r="H9" s="138">
        <v>16000</v>
      </c>
      <c r="I9" s="139">
        <v>41200</v>
      </c>
      <c r="J9" s="140">
        <f>D9-F9-I9</f>
        <v>3219324.42</v>
      </c>
    </row>
    <row r="10" spans="1:10" s="141" customFormat="1" ht="17.100000000000001" customHeight="1" x14ac:dyDescent="0.25">
      <c r="A10" s="137">
        <v>2</v>
      </c>
      <c r="B10" s="161" t="s">
        <v>79</v>
      </c>
      <c r="C10" s="150">
        <f>[3]ldld2017!F71</f>
        <v>13428724</v>
      </c>
      <c r="D10" s="151">
        <f t="shared" ref="D10:D54" si="1">C10*67%</f>
        <v>8997245.0800000001</v>
      </c>
      <c r="E10" s="151"/>
      <c r="F10" s="152">
        <f t="shared" ref="F10:F54" si="2">C10/2*40%</f>
        <v>2685744.8000000003</v>
      </c>
      <c r="G10" s="153"/>
      <c r="H10" s="138">
        <v>16000</v>
      </c>
      <c r="I10" s="139">
        <v>41200</v>
      </c>
      <c r="J10" s="140">
        <f t="shared" ref="J10:J54" si="3">D10-F10-I10</f>
        <v>6270300.2799999993</v>
      </c>
    </row>
    <row r="11" spans="1:10" s="141" customFormat="1" ht="17.100000000000001" customHeight="1" x14ac:dyDescent="0.25">
      <c r="A11" s="137">
        <v>3</v>
      </c>
      <c r="B11" s="161" t="s">
        <v>80</v>
      </c>
      <c r="C11" s="150">
        <f>[3]ldld2017!F74</f>
        <v>1221116</v>
      </c>
      <c r="D11" s="151">
        <f t="shared" si="1"/>
        <v>818147.72000000009</v>
      </c>
      <c r="E11" s="151"/>
      <c r="F11" s="152">
        <f t="shared" si="2"/>
        <v>244223.2</v>
      </c>
      <c r="G11" s="153"/>
      <c r="H11" s="138">
        <v>16000</v>
      </c>
      <c r="I11" s="139">
        <v>41200</v>
      </c>
      <c r="J11" s="140">
        <f t="shared" si="3"/>
        <v>532724.52</v>
      </c>
    </row>
    <row r="12" spans="1:10" s="141" customFormat="1" ht="17.100000000000001" customHeight="1" x14ac:dyDescent="0.25">
      <c r="A12" s="137">
        <v>4</v>
      </c>
      <c r="B12" s="161" t="s">
        <v>81</v>
      </c>
      <c r="C12" s="150">
        <f>[3]ldld2017!F76</f>
        <v>10239660</v>
      </c>
      <c r="D12" s="151">
        <f t="shared" si="1"/>
        <v>6860572.2000000002</v>
      </c>
      <c r="E12" s="151"/>
      <c r="F12" s="152">
        <f t="shared" si="2"/>
        <v>2047932</v>
      </c>
      <c r="G12" s="153"/>
      <c r="H12" s="138">
        <v>16000</v>
      </c>
      <c r="I12" s="139">
        <v>41200</v>
      </c>
      <c r="J12" s="140">
        <f t="shared" si="3"/>
        <v>4771440.2</v>
      </c>
    </row>
    <row r="13" spans="1:10" s="141" customFormat="1" ht="17.100000000000001" customHeight="1" x14ac:dyDescent="0.25">
      <c r="A13" s="137">
        <v>5</v>
      </c>
      <c r="B13" s="161" t="s">
        <v>82</v>
      </c>
      <c r="C13" s="150">
        <f>[3]ldld2017!F78</f>
        <v>9727238</v>
      </c>
      <c r="D13" s="151">
        <f t="shared" si="1"/>
        <v>6517249.46</v>
      </c>
      <c r="E13" s="151"/>
      <c r="F13" s="152">
        <f t="shared" si="2"/>
        <v>1945447.6</v>
      </c>
      <c r="G13" s="153"/>
      <c r="H13" s="138">
        <v>16000</v>
      </c>
      <c r="I13" s="139">
        <v>41200</v>
      </c>
      <c r="J13" s="140">
        <f t="shared" si="3"/>
        <v>4530601.8599999994</v>
      </c>
    </row>
    <row r="14" spans="1:10" s="141" customFormat="1" ht="17.100000000000001" customHeight="1" x14ac:dyDescent="0.25">
      <c r="A14" s="137">
        <v>6</v>
      </c>
      <c r="B14" s="161" t="s">
        <v>83</v>
      </c>
      <c r="C14" s="150">
        <f>[3]ldld2017!F11</f>
        <v>12957552</v>
      </c>
      <c r="D14" s="151">
        <f t="shared" si="1"/>
        <v>8681559.8399999999</v>
      </c>
      <c r="E14" s="151"/>
      <c r="F14" s="152">
        <f t="shared" si="2"/>
        <v>2591510.4000000004</v>
      </c>
      <c r="G14" s="153"/>
      <c r="H14" s="138">
        <v>16000</v>
      </c>
      <c r="I14" s="139">
        <v>41200</v>
      </c>
      <c r="J14" s="140">
        <f t="shared" si="3"/>
        <v>6048849.4399999995</v>
      </c>
    </row>
    <row r="15" spans="1:10" s="141" customFormat="1" ht="17.100000000000001" customHeight="1" x14ac:dyDescent="0.25">
      <c r="A15" s="137">
        <v>7</v>
      </c>
      <c r="B15" s="161" t="s">
        <v>84</v>
      </c>
      <c r="C15" s="150">
        <f>[3]ldld2017!F15</f>
        <v>4582251</v>
      </c>
      <c r="D15" s="151">
        <f t="shared" si="1"/>
        <v>3070108.1700000004</v>
      </c>
      <c r="E15" s="151"/>
      <c r="F15" s="152">
        <f t="shared" si="2"/>
        <v>916450.20000000007</v>
      </c>
      <c r="G15" s="153"/>
      <c r="H15" s="138">
        <v>16000</v>
      </c>
      <c r="I15" s="139">
        <v>41200</v>
      </c>
      <c r="J15" s="140">
        <f t="shared" si="3"/>
        <v>2112457.9700000002</v>
      </c>
    </row>
    <row r="16" spans="1:10" s="141" customFormat="1" ht="17.100000000000001" customHeight="1" x14ac:dyDescent="0.25">
      <c r="A16" s="137">
        <v>8</v>
      </c>
      <c r="B16" s="161" t="s">
        <v>85</v>
      </c>
      <c r="C16" s="150">
        <f>[3]ldld2017!F18</f>
        <v>7001591</v>
      </c>
      <c r="D16" s="151">
        <f t="shared" si="1"/>
        <v>4691065.9700000007</v>
      </c>
      <c r="E16" s="151"/>
      <c r="F16" s="152">
        <f t="shared" si="2"/>
        <v>1400318.2000000002</v>
      </c>
      <c r="G16" s="153"/>
      <c r="H16" s="138">
        <v>16000</v>
      </c>
      <c r="I16" s="139">
        <v>41200</v>
      </c>
      <c r="J16" s="140">
        <f t="shared" si="3"/>
        <v>3249547.7700000005</v>
      </c>
    </row>
    <row r="17" spans="1:10" s="141" customFormat="1" ht="17.100000000000001" customHeight="1" x14ac:dyDescent="0.25">
      <c r="A17" s="137">
        <v>9</v>
      </c>
      <c r="B17" s="161" t="s">
        <v>86</v>
      </c>
      <c r="C17" s="150">
        <f>[3]ldld2017!F21</f>
        <v>4725529</v>
      </c>
      <c r="D17" s="151">
        <f t="shared" si="1"/>
        <v>3166104.43</v>
      </c>
      <c r="E17" s="151"/>
      <c r="F17" s="152">
        <f t="shared" si="2"/>
        <v>945105.8</v>
      </c>
      <c r="G17" s="153"/>
      <c r="H17" s="138">
        <v>16000</v>
      </c>
      <c r="I17" s="139">
        <v>41200</v>
      </c>
      <c r="J17" s="140">
        <f t="shared" si="3"/>
        <v>2179798.63</v>
      </c>
    </row>
    <row r="18" spans="1:10" s="141" customFormat="1" ht="17.100000000000001" customHeight="1" x14ac:dyDescent="0.25">
      <c r="A18" s="137">
        <v>10</v>
      </c>
      <c r="B18" s="161" t="s">
        <v>87</v>
      </c>
      <c r="C18" s="150">
        <f>[3]ldld2017!F26</f>
        <v>6490076</v>
      </c>
      <c r="D18" s="151">
        <f t="shared" si="1"/>
        <v>4348350.92</v>
      </c>
      <c r="E18" s="151"/>
      <c r="F18" s="152">
        <f t="shared" si="2"/>
        <v>1298015.2000000002</v>
      </c>
      <c r="G18" s="153"/>
      <c r="H18" s="138">
        <v>16000</v>
      </c>
      <c r="I18" s="139">
        <v>41200</v>
      </c>
      <c r="J18" s="140">
        <f t="shared" si="3"/>
        <v>3009135.7199999997</v>
      </c>
    </row>
    <row r="19" spans="1:10" s="141" customFormat="1" ht="17.100000000000001" customHeight="1" x14ac:dyDescent="0.25">
      <c r="A19" s="137">
        <v>11</v>
      </c>
      <c r="B19" s="161" t="s">
        <v>88</v>
      </c>
      <c r="C19" s="150">
        <f>[3]ldld2017!F30</f>
        <v>7917570</v>
      </c>
      <c r="D19" s="151">
        <f t="shared" si="1"/>
        <v>5304771.9000000004</v>
      </c>
      <c r="E19" s="151"/>
      <c r="F19" s="152">
        <f t="shared" si="2"/>
        <v>1583514</v>
      </c>
      <c r="G19" s="153"/>
      <c r="H19" s="138">
        <v>16000</v>
      </c>
      <c r="I19" s="139">
        <v>41200</v>
      </c>
      <c r="J19" s="140">
        <f t="shared" si="3"/>
        <v>3680057.9000000004</v>
      </c>
    </row>
    <row r="20" spans="1:10" s="141" customFormat="1" ht="17.100000000000001" customHeight="1" x14ac:dyDescent="0.25">
      <c r="A20" s="137">
        <v>12</v>
      </c>
      <c r="B20" s="161" t="s">
        <v>89</v>
      </c>
      <c r="C20" s="150">
        <f>[3]ldld2017!F34</f>
        <v>4994067</v>
      </c>
      <c r="D20" s="151">
        <f t="shared" si="1"/>
        <v>3346024.89</v>
      </c>
      <c r="E20" s="151"/>
      <c r="F20" s="152">
        <f t="shared" si="2"/>
        <v>998813.4</v>
      </c>
      <c r="G20" s="153"/>
      <c r="H20" s="138">
        <v>16000</v>
      </c>
      <c r="I20" s="139">
        <v>41200</v>
      </c>
      <c r="J20" s="140">
        <f t="shared" si="3"/>
        <v>2306011.4900000002</v>
      </c>
    </row>
    <row r="21" spans="1:10" s="141" customFormat="1" ht="17.100000000000001" customHeight="1" x14ac:dyDescent="0.25">
      <c r="A21" s="137">
        <v>13</v>
      </c>
      <c r="B21" s="161" t="s">
        <v>90</v>
      </c>
      <c r="C21" s="150">
        <f>[3]ldld2017!F37</f>
        <v>9197690</v>
      </c>
      <c r="D21" s="151">
        <f t="shared" si="1"/>
        <v>6162452.3000000007</v>
      </c>
      <c r="E21" s="151"/>
      <c r="F21" s="152">
        <f t="shared" si="2"/>
        <v>1839538</v>
      </c>
      <c r="G21" s="153"/>
      <c r="H21" s="138">
        <v>16000</v>
      </c>
      <c r="I21" s="139">
        <v>41200</v>
      </c>
      <c r="J21" s="140">
        <f t="shared" si="3"/>
        <v>4281714.3000000007</v>
      </c>
    </row>
    <row r="22" spans="1:10" s="141" customFormat="1" ht="17.100000000000001" customHeight="1" x14ac:dyDescent="0.25">
      <c r="A22" s="137">
        <v>14</v>
      </c>
      <c r="B22" s="161" t="s">
        <v>91</v>
      </c>
      <c r="C22" s="150">
        <f>[3]ldld2017!F40</f>
        <v>4803583</v>
      </c>
      <c r="D22" s="151">
        <f t="shared" si="1"/>
        <v>3218400.6100000003</v>
      </c>
      <c r="E22" s="151"/>
      <c r="F22" s="152">
        <f t="shared" si="2"/>
        <v>960716.60000000009</v>
      </c>
      <c r="G22" s="153"/>
      <c r="H22" s="138">
        <v>16000</v>
      </c>
      <c r="I22" s="139">
        <v>41200</v>
      </c>
      <c r="J22" s="140">
        <f t="shared" si="3"/>
        <v>2216484.0100000002</v>
      </c>
    </row>
    <row r="23" spans="1:10" s="141" customFormat="1" ht="17.100000000000001" customHeight="1" x14ac:dyDescent="0.25">
      <c r="A23" s="137">
        <v>15</v>
      </c>
      <c r="B23" s="161" t="s">
        <v>92</v>
      </c>
      <c r="C23" s="150">
        <f>[3]ldld2017!F43</f>
        <v>5253258</v>
      </c>
      <c r="D23" s="151">
        <f t="shared" si="1"/>
        <v>3519682.8600000003</v>
      </c>
      <c r="E23" s="151"/>
      <c r="F23" s="152">
        <f t="shared" si="2"/>
        <v>1050651.6000000001</v>
      </c>
      <c r="G23" s="153"/>
      <c r="H23" s="138">
        <v>16000</v>
      </c>
      <c r="I23" s="139">
        <v>41200</v>
      </c>
      <c r="J23" s="140">
        <f t="shared" si="3"/>
        <v>2427831.2600000002</v>
      </c>
    </row>
    <row r="24" spans="1:10" s="141" customFormat="1" ht="17.100000000000001" customHeight="1" x14ac:dyDescent="0.25">
      <c r="A24" s="137">
        <v>16</v>
      </c>
      <c r="B24" s="161" t="s">
        <v>93</v>
      </c>
      <c r="C24" s="150">
        <f>[3]ldld2017!F48</f>
        <v>4368198</v>
      </c>
      <c r="D24" s="151">
        <f t="shared" si="1"/>
        <v>2926692.66</v>
      </c>
      <c r="E24" s="151"/>
      <c r="F24" s="152">
        <f t="shared" si="2"/>
        <v>873639.60000000009</v>
      </c>
      <c r="G24" s="153"/>
      <c r="H24" s="138">
        <v>16000</v>
      </c>
      <c r="I24" s="139">
        <v>41200</v>
      </c>
      <c r="J24" s="140">
        <f t="shared" si="3"/>
        <v>2011853.06</v>
      </c>
    </row>
    <row r="25" spans="1:10" s="141" customFormat="1" ht="17.100000000000001" customHeight="1" x14ac:dyDescent="0.25">
      <c r="A25" s="137">
        <v>17</v>
      </c>
      <c r="B25" s="161" t="s">
        <v>94</v>
      </c>
      <c r="C25" s="150">
        <f>[3]ldld2017!F51</f>
        <v>6413989</v>
      </c>
      <c r="D25" s="151">
        <f t="shared" si="1"/>
        <v>4297372.63</v>
      </c>
      <c r="E25" s="151"/>
      <c r="F25" s="152">
        <f t="shared" si="2"/>
        <v>1282797.8</v>
      </c>
      <c r="G25" s="153"/>
      <c r="H25" s="138">
        <v>16000</v>
      </c>
      <c r="I25" s="139">
        <v>41200</v>
      </c>
      <c r="J25" s="140">
        <f t="shared" si="3"/>
        <v>2973374.83</v>
      </c>
    </row>
    <row r="26" spans="1:10" s="141" customFormat="1" ht="17.100000000000001" customHeight="1" x14ac:dyDescent="0.25">
      <c r="A26" s="137">
        <v>18</v>
      </c>
      <c r="B26" s="161" t="s">
        <v>95</v>
      </c>
      <c r="C26" s="150">
        <f>[3]ldld2017!F55</f>
        <v>8234926</v>
      </c>
      <c r="D26" s="151">
        <f t="shared" si="1"/>
        <v>5517400.4199999999</v>
      </c>
      <c r="E26" s="151"/>
      <c r="F26" s="152">
        <f t="shared" si="2"/>
        <v>1646985.2000000002</v>
      </c>
      <c r="G26" s="153"/>
      <c r="H26" s="138">
        <v>16000</v>
      </c>
      <c r="I26" s="139">
        <v>41200</v>
      </c>
      <c r="J26" s="140">
        <f t="shared" si="3"/>
        <v>3829215.2199999997</v>
      </c>
    </row>
    <row r="27" spans="1:10" s="141" customFormat="1" ht="17.100000000000001" customHeight="1" x14ac:dyDescent="0.25">
      <c r="A27" s="137">
        <v>19</v>
      </c>
      <c r="B27" s="161" t="s">
        <v>96</v>
      </c>
      <c r="C27" s="150">
        <f>[3]ldld2017!F61</f>
        <v>8857884</v>
      </c>
      <c r="D27" s="151">
        <f t="shared" si="1"/>
        <v>5934782.2800000003</v>
      </c>
      <c r="E27" s="151"/>
      <c r="F27" s="152">
        <f t="shared" si="2"/>
        <v>1771576.8</v>
      </c>
      <c r="G27" s="153"/>
      <c r="H27" s="138">
        <v>16000</v>
      </c>
      <c r="I27" s="139">
        <v>41200</v>
      </c>
      <c r="J27" s="140">
        <f t="shared" si="3"/>
        <v>4122005.4800000004</v>
      </c>
    </row>
    <row r="28" spans="1:10" s="141" customFormat="1" ht="17.100000000000001" customHeight="1" x14ac:dyDescent="0.25">
      <c r="A28" s="137">
        <v>20</v>
      </c>
      <c r="B28" s="161" t="s">
        <v>97</v>
      </c>
      <c r="C28" s="150">
        <f>[3]ldld2017!F64</f>
        <v>5455071</v>
      </c>
      <c r="D28" s="151">
        <f t="shared" si="1"/>
        <v>3654897.5700000003</v>
      </c>
      <c r="E28" s="151"/>
      <c r="F28" s="152">
        <f t="shared" si="2"/>
        <v>1091014.2</v>
      </c>
      <c r="G28" s="153"/>
      <c r="H28" s="138">
        <v>16000</v>
      </c>
      <c r="I28" s="139">
        <v>41200</v>
      </c>
      <c r="J28" s="140">
        <f t="shared" si="3"/>
        <v>2522683.37</v>
      </c>
    </row>
    <row r="29" spans="1:10" s="141" customFormat="1" ht="17.100000000000001" customHeight="1" x14ac:dyDescent="0.25">
      <c r="A29" s="137">
        <v>21</v>
      </c>
      <c r="B29" s="161" t="s">
        <v>98</v>
      </c>
      <c r="C29" s="150">
        <f>[3]ldld2017!F162</f>
        <v>17631475</v>
      </c>
      <c r="D29" s="151">
        <f t="shared" si="1"/>
        <v>11813088.25</v>
      </c>
      <c r="E29" s="151"/>
      <c r="F29" s="152">
        <f t="shared" si="2"/>
        <v>3526295</v>
      </c>
      <c r="G29" s="153"/>
      <c r="H29" s="138">
        <v>16000</v>
      </c>
      <c r="I29" s="139">
        <v>41200</v>
      </c>
      <c r="J29" s="140">
        <f t="shared" si="3"/>
        <v>8245593.25</v>
      </c>
    </row>
    <row r="30" spans="1:10" s="141" customFormat="1" ht="17.100000000000001" customHeight="1" x14ac:dyDescent="0.25">
      <c r="A30" s="137">
        <v>22</v>
      </c>
      <c r="B30" s="161" t="s">
        <v>30</v>
      </c>
      <c r="C30" s="150">
        <f>[3]ldld2017!F156</f>
        <v>22498521</v>
      </c>
      <c r="D30" s="151">
        <f t="shared" si="1"/>
        <v>15074009.07</v>
      </c>
      <c r="E30" s="151"/>
      <c r="F30" s="152">
        <f t="shared" si="2"/>
        <v>4499704.2</v>
      </c>
      <c r="G30" s="153"/>
      <c r="H30" s="138">
        <v>16000</v>
      </c>
      <c r="I30" s="139">
        <v>41200</v>
      </c>
      <c r="J30" s="140">
        <f t="shared" si="3"/>
        <v>10533104.870000001</v>
      </c>
    </row>
    <row r="31" spans="1:10" s="141" customFormat="1" ht="17.100000000000001" customHeight="1" x14ac:dyDescent="0.25">
      <c r="A31" s="137">
        <v>23</v>
      </c>
      <c r="B31" s="161" t="s">
        <v>99</v>
      </c>
      <c r="C31" s="150">
        <f>[3]ldld2017!F108</f>
        <v>4542541</v>
      </c>
      <c r="D31" s="151">
        <f t="shared" si="1"/>
        <v>3043502.47</v>
      </c>
      <c r="E31" s="151"/>
      <c r="F31" s="152">
        <f t="shared" si="2"/>
        <v>908508.20000000007</v>
      </c>
      <c r="G31" s="153"/>
      <c r="H31" s="138">
        <v>16000</v>
      </c>
      <c r="I31" s="139">
        <v>41200</v>
      </c>
      <c r="J31" s="140">
        <f t="shared" si="3"/>
        <v>2093794.27</v>
      </c>
    </row>
    <row r="32" spans="1:10" s="141" customFormat="1" ht="17.100000000000001" customHeight="1" x14ac:dyDescent="0.25">
      <c r="A32" s="137">
        <v>24</v>
      </c>
      <c r="B32" s="161" t="s">
        <v>100</v>
      </c>
      <c r="C32" s="150">
        <f>[3]ldld2017!F122</f>
        <v>3300756</v>
      </c>
      <c r="D32" s="151">
        <f t="shared" si="1"/>
        <v>2211506.52</v>
      </c>
      <c r="E32" s="151"/>
      <c r="F32" s="152">
        <f t="shared" si="2"/>
        <v>660151.20000000007</v>
      </c>
      <c r="G32" s="153"/>
      <c r="H32" s="138">
        <v>16000</v>
      </c>
      <c r="I32" s="139">
        <v>41200</v>
      </c>
      <c r="J32" s="140">
        <f t="shared" si="3"/>
        <v>1510155.3199999998</v>
      </c>
    </row>
    <row r="33" spans="1:10" s="141" customFormat="1" ht="17.100000000000001" customHeight="1" x14ac:dyDescent="0.25">
      <c r="A33" s="137">
        <v>25</v>
      </c>
      <c r="B33" s="161" t="s">
        <v>101</v>
      </c>
      <c r="C33" s="150">
        <f>[3]ldld2017!F104</f>
        <v>18468011</v>
      </c>
      <c r="D33" s="151">
        <f t="shared" si="1"/>
        <v>12373567.370000001</v>
      </c>
      <c r="E33" s="151"/>
      <c r="F33" s="152">
        <f t="shared" si="2"/>
        <v>3693602.2</v>
      </c>
      <c r="G33" s="153"/>
      <c r="H33" s="138">
        <v>16000</v>
      </c>
      <c r="I33" s="139">
        <v>41200</v>
      </c>
      <c r="J33" s="140">
        <f t="shared" si="3"/>
        <v>8638765.1700000018</v>
      </c>
    </row>
    <row r="34" spans="1:10" s="141" customFormat="1" ht="17.100000000000001" customHeight="1" x14ac:dyDescent="0.25">
      <c r="A34" s="137">
        <v>26</v>
      </c>
      <c r="B34" s="161" t="s">
        <v>102</v>
      </c>
      <c r="C34" s="150">
        <f>[3]ldld2017!F153</f>
        <v>11506755</v>
      </c>
      <c r="D34" s="151">
        <f t="shared" si="1"/>
        <v>7709525.8500000006</v>
      </c>
      <c r="E34" s="151"/>
      <c r="F34" s="152">
        <f t="shared" si="2"/>
        <v>2301351</v>
      </c>
      <c r="G34" s="153"/>
      <c r="H34" s="138">
        <v>16000</v>
      </c>
      <c r="I34" s="139">
        <v>41200</v>
      </c>
      <c r="J34" s="140">
        <f t="shared" si="3"/>
        <v>5366974.8500000006</v>
      </c>
    </row>
    <row r="35" spans="1:10" s="141" customFormat="1" ht="17.100000000000001" customHeight="1" x14ac:dyDescent="0.25">
      <c r="A35" s="137">
        <v>27</v>
      </c>
      <c r="B35" s="161" t="s">
        <v>103</v>
      </c>
      <c r="C35" s="150">
        <f>[3]ldld2017!F117</f>
        <v>12387481</v>
      </c>
      <c r="D35" s="151">
        <f t="shared" si="1"/>
        <v>8299612.2700000005</v>
      </c>
      <c r="E35" s="151"/>
      <c r="F35" s="152">
        <f t="shared" si="2"/>
        <v>2477496.2000000002</v>
      </c>
      <c r="G35" s="153"/>
      <c r="H35" s="138">
        <v>16000</v>
      </c>
      <c r="I35" s="139">
        <v>41200</v>
      </c>
      <c r="J35" s="140">
        <f t="shared" si="3"/>
        <v>5780916.0700000003</v>
      </c>
    </row>
    <row r="36" spans="1:10" s="141" customFormat="1" ht="17.100000000000001" customHeight="1" x14ac:dyDescent="0.25">
      <c r="A36" s="137">
        <v>28</v>
      </c>
      <c r="B36" s="161" t="s">
        <v>104</v>
      </c>
      <c r="C36" s="150">
        <f>[3]ldld2017!F148</f>
        <v>7528405</v>
      </c>
      <c r="D36" s="151">
        <f t="shared" si="1"/>
        <v>5044031.3500000006</v>
      </c>
      <c r="E36" s="151"/>
      <c r="F36" s="152">
        <f t="shared" si="2"/>
        <v>1505681</v>
      </c>
      <c r="G36" s="153"/>
      <c r="H36" s="138">
        <v>16000</v>
      </c>
      <c r="I36" s="139">
        <v>41200</v>
      </c>
      <c r="J36" s="140">
        <f t="shared" si="3"/>
        <v>3497150.3500000006</v>
      </c>
    </row>
    <row r="37" spans="1:10" s="141" customFormat="1" ht="17.100000000000001" customHeight="1" x14ac:dyDescent="0.25">
      <c r="A37" s="137">
        <v>29</v>
      </c>
      <c r="B37" s="161" t="s">
        <v>105</v>
      </c>
      <c r="C37" s="150">
        <f>[3]ldld2017!F137</f>
        <v>13183374</v>
      </c>
      <c r="D37" s="151">
        <f t="shared" si="1"/>
        <v>8832860.5800000001</v>
      </c>
      <c r="E37" s="151"/>
      <c r="F37" s="152">
        <f t="shared" si="2"/>
        <v>2636674.8000000003</v>
      </c>
      <c r="G37" s="153"/>
      <c r="H37" s="138">
        <v>16000</v>
      </c>
      <c r="I37" s="139">
        <v>41200</v>
      </c>
      <c r="J37" s="140">
        <f t="shared" si="3"/>
        <v>6154985.7799999993</v>
      </c>
    </row>
    <row r="38" spans="1:10" s="141" customFormat="1" ht="17.100000000000001" customHeight="1" x14ac:dyDescent="0.25">
      <c r="A38" s="137">
        <v>30</v>
      </c>
      <c r="B38" s="161" t="s">
        <v>106</v>
      </c>
      <c r="C38" s="150">
        <f>[3]ldld2017!F158</f>
        <v>8205376</v>
      </c>
      <c r="D38" s="151">
        <f t="shared" si="1"/>
        <v>5497601.9199999999</v>
      </c>
      <c r="E38" s="151"/>
      <c r="F38" s="152">
        <f t="shared" si="2"/>
        <v>1641075.2000000002</v>
      </c>
      <c r="G38" s="153"/>
      <c r="H38" s="138">
        <v>16000</v>
      </c>
      <c r="I38" s="139">
        <v>41200</v>
      </c>
      <c r="J38" s="140">
        <f t="shared" si="3"/>
        <v>3815326.7199999997</v>
      </c>
    </row>
    <row r="39" spans="1:10" s="141" customFormat="1" ht="17.100000000000001" customHeight="1" x14ac:dyDescent="0.25">
      <c r="A39" s="142">
        <v>31</v>
      </c>
      <c r="B39" s="162" t="s">
        <v>108</v>
      </c>
      <c r="C39" s="154">
        <f>6339866+6339866+6339866</f>
        <v>19019598</v>
      </c>
      <c r="D39" s="155">
        <f t="shared" si="1"/>
        <v>12743130.66</v>
      </c>
      <c r="E39" s="155"/>
      <c r="F39" s="156">
        <f t="shared" si="2"/>
        <v>3803919.6</v>
      </c>
      <c r="G39" s="157"/>
      <c r="H39" s="144">
        <v>16000</v>
      </c>
      <c r="I39" s="145">
        <v>41200</v>
      </c>
      <c r="J39" s="143">
        <f t="shared" si="3"/>
        <v>8898011.0600000005</v>
      </c>
    </row>
    <row r="40" spans="1:10" s="141" customFormat="1" ht="17.100000000000001" customHeight="1" x14ac:dyDescent="0.25">
      <c r="A40" s="137">
        <v>32</v>
      </c>
      <c r="B40" s="161" t="s">
        <v>109</v>
      </c>
      <c r="C40" s="150">
        <f>[3]ldld2017!F120</f>
        <v>7740402</v>
      </c>
      <c r="D40" s="151">
        <f t="shared" si="1"/>
        <v>5186069.34</v>
      </c>
      <c r="E40" s="151"/>
      <c r="F40" s="152">
        <f t="shared" si="2"/>
        <v>1548080.4000000001</v>
      </c>
      <c r="G40" s="153"/>
      <c r="H40" s="138">
        <v>16000</v>
      </c>
      <c r="I40" s="139">
        <v>41200</v>
      </c>
      <c r="J40" s="140">
        <f t="shared" si="3"/>
        <v>3596788.9399999995</v>
      </c>
    </row>
    <row r="41" spans="1:10" s="141" customFormat="1" ht="17.100000000000001" customHeight="1" x14ac:dyDescent="0.25">
      <c r="A41" s="137">
        <v>33</v>
      </c>
      <c r="B41" s="161" t="s">
        <v>36</v>
      </c>
      <c r="C41" s="150">
        <f>[3]ldld2017!F166</f>
        <v>9262018</v>
      </c>
      <c r="D41" s="151">
        <f t="shared" si="1"/>
        <v>6205552.0600000005</v>
      </c>
      <c r="E41" s="151"/>
      <c r="F41" s="152">
        <f t="shared" si="2"/>
        <v>1852403.6</v>
      </c>
      <c r="G41" s="153"/>
      <c r="H41" s="138">
        <v>16000</v>
      </c>
      <c r="I41" s="139">
        <v>41200</v>
      </c>
      <c r="J41" s="140">
        <f t="shared" si="3"/>
        <v>4311948.4600000009</v>
      </c>
    </row>
    <row r="42" spans="1:10" s="141" customFormat="1" ht="17.100000000000001" customHeight="1" x14ac:dyDescent="0.25">
      <c r="A42" s="137">
        <v>34</v>
      </c>
      <c r="B42" s="161" t="s">
        <v>110</v>
      </c>
      <c r="C42" s="150">
        <f>[3]ldld2017!F101</f>
        <v>11513884</v>
      </c>
      <c r="D42" s="151">
        <f t="shared" si="1"/>
        <v>7714302.2800000003</v>
      </c>
      <c r="E42" s="151"/>
      <c r="F42" s="152">
        <f t="shared" si="2"/>
        <v>2302776.8000000003</v>
      </c>
      <c r="G42" s="153"/>
      <c r="H42" s="138">
        <v>16000</v>
      </c>
      <c r="I42" s="139">
        <v>41200</v>
      </c>
      <c r="J42" s="140">
        <f t="shared" si="3"/>
        <v>5370325.4800000004</v>
      </c>
    </row>
    <row r="43" spans="1:10" s="141" customFormat="1" ht="17.100000000000001" customHeight="1" x14ac:dyDescent="0.25">
      <c r="A43" s="137">
        <v>35</v>
      </c>
      <c r="B43" s="161" t="s">
        <v>111</v>
      </c>
      <c r="C43" s="150">
        <f>[3]ldld2017!F98</f>
        <v>16063884</v>
      </c>
      <c r="D43" s="151">
        <f t="shared" si="1"/>
        <v>10762802.280000001</v>
      </c>
      <c r="E43" s="151"/>
      <c r="F43" s="152">
        <f t="shared" si="2"/>
        <v>3212776.8000000003</v>
      </c>
      <c r="G43" s="153"/>
      <c r="H43" s="138">
        <v>16000</v>
      </c>
      <c r="I43" s="139">
        <v>41200</v>
      </c>
      <c r="J43" s="140">
        <f t="shared" si="3"/>
        <v>7508825.4800000004</v>
      </c>
    </row>
    <row r="44" spans="1:10" s="141" customFormat="1" ht="17.100000000000001" customHeight="1" x14ac:dyDescent="0.25">
      <c r="A44" s="137">
        <v>36</v>
      </c>
      <c r="B44" s="161" t="s">
        <v>112</v>
      </c>
      <c r="C44" s="150">
        <f>[3]ldld2017!F113</f>
        <v>16276133</v>
      </c>
      <c r="D44" s="151">
        <f t="shared" si="1"/>
        <v>10905009.110000001</v>
      </c>
      <c r="E44" s="151"/>
      <c r="F44" s="152">
        <f t="shared" si="2"/>
        <v>3255226.6</v>
      </c>
      <c r="G44" s="153"/>
      <c r="H44" s="138">
        <v>16000</v>
      </c>
      <c r="I44" s="139">
        <v>41200</v>
      </c>
      <c r="J44" s="140">
        <f t="shared" si="3"/>
        <v>7608582.5100000016</v>
      </c>
    </row>
    <row r="45" spans="1:10" s="141" customFormat="1" ht="17.100000000000001" customHeight="1" x14ac:dyDescent="0.25">
      <c r="A45" s="137">
        <v>37</v>
      </c>
      <c r="B45" s="161" t="s">
        <v>113</v>
      </c>
      <c r="C45" s="150">
        <f>[3]ldld2017!F86</f>
        <v>9632407</v>
      </c>
      <c r="D45" s="151">
        <f t="shared" si="1"/>
        <v>6453712.6900000004</v>
      </c>
      <c r="E45" s="151"/>
      <c r="F45" s="152">
        <f t="shared" si="2"/>
        <v>1926481.4000000001</v>
      </c>
      <c r="G45" s="153"/>
      <c r="H45" s="138">
        <v>16000</v>
      </c>
      <c r="I45" s="139">
        <v>41200</v>
      </c>
      <c r="J45" s="140">
        <f t="shared" si="3"/>
        <v>4486031.29</v>
      </c>
    </row>
    <row r="46" spans="1:10" s="141" customFormat="1" ht="17.100000000000001" customHeight="1" x14ac:dyDescent="0.25">
      <c r="A46" s="137">
        <v>38</v>
      </c>
      <c r="B46" s="161" t="s">
        <v>114</v>
      </c>
      <c r="C46" s="150">
        <f>[3]ldld2017!F89</f>
        <v>12714439</v>
      </c>
      <c r="D46" s="151">
        <f t="shared" si="1"/>
        <v>8518674.1300000008</v>
      </c>
      <c r="E46" s="151"/>
      <c r="F46" s="152">
        <f t="shared" si="2"/>
        <v>2542887.8000000003</v>
      </c>
      <c r="G46" s="153"/>
      <c r="H46" s="138">
        <v>16000</v>
      </c>
      <c r="I46" s="139">
        <v>41200</v>
      </c>
      <c r="J46" s="140">
        <f t="shared" si="3"/>
        <v>5934586.3300000001</v>
      </c>
    </row>
    <row r="47" spans="1:10" s="141" customFormat="1" ht="17.100000000000001" customHeight="1" x14ac:dyDescent="0.25">
      <c r="A47" s="137">
        <v>39</v>
      </c>
      <c r="B47" s="161" t="s">
        <v>115</v>
      </c>
      <c r="C47" s="150">
        <f>[3]ldld2017!F128</f>
        <v>38659498</v>
      </c>
      <c r="D47" s="151">
        <f t="shared" si="1"/>
        <v>25901863.66</v>
      </c>
      <c r="E47" s="151"/>
      <c r="F47" s="152">
        <f t="shared" si="2"/>
        <v>7731899.6000000006</v>
      </c>
      <c r="G47" s="153"/>
      <c r="H47" s="138">
        <v>16000</v>
      </c>
      <c r="I47" s="139">
        <v>41200</v>
      </c>
      <c r="J47" s="140">
        <f t="shared" si="3"/>
        <v>18128764.059999999</v>
      </c>
    </row>
    <row r="48" spans="1:10" s="141" customFormat="1" ht="17.100000000000001" customHeight="1" x14ac:dyDescent="0.25">
      <c r="A48" s="137">
        <v>40</v>
      </c>
      <c r="B48" s="161" t="s">
        <v>116</v>
      </c>
      <c r="C48" s="150">
        <f>[3]ldld2017!F132</f>
        <v>22180925</v>
      </c>
      <c r="D48" s="151">
        <f t="shared" si="1"/>
        <v>14861219.75</v>
      </c>
      <c r="E48" s="151"/>
      <c r="F48" s="152">
        <f t="shared" si="2"/>
        <v>4436185</v>
      </c>
      <c r="G48" s="153"/>
      <c r="H48" s="138">
        <v>16000</v>
      </c>
      <c r="I48" s="139">
        <v>41200</v>
      </c>
      <c r="J48" s="140">
        <f t="shared" si="3"/>
        <v>10383834.75</v>
      </c>
    </row>
    <row r="49" spans="1:10" s="141" customFormat="1" ht="17.100000000000001" customHeight="1" x14ac:dyDescent="0.25">
      <c r="A49" s="137">
        <v>41</v>
      </c>
      <c r="B49" s="161" t="s">
        <v>117</v>
      </c>
      <c r="C49" s="150">
        <f>[3]ldld2017!F168</f>
        <v>15956707</v>
      </c>
      <c r="D49" s="151">
        <f t="shared" si="1"/>
        <v>10690993.690000001</v>
      </c>
      <c r="E49" s="151"/>
      <c r="F49" s="152">
        <f t="shared" si="2"/>
        <v>3191341.4000000004</v>
      </c>
      <c r="G49" s="153"/>
      <c r="H49" s="138">
        <v>16000</v>
      </c>
      <c r="I49" s="139">
        <v>41200</v>
      </c>
      <c r="J49" s="140">
        <f t="shared" si="3"/>
        <v>7458452.290000001</v>
      </c>
    </row>
    <row r="50" spans="1:10" s="141" customFormat="1" ht="17.100000000000001" customHeight="1" x14ac:dyDescent="0.25">
      <c r="A50" s="137">
        <v>42</v>
      </c>
      <c r="B50" s="161" t="s">
        <v>118</v>
      </c>
      <c r="C50" s="150">
        <f>[3]ldld2017!F142</f>
        <v>17576267</v>
      </c>
      <c r="D50" s="151">
        <f t="shared" si="1"/>
        <v>11776098.890000001</v>
      </c>
      <c r="E50" s="151"/>
      <c r="F50" s="152">
        <f t="shared" si="2"/>
        <v>3515253.4000000004</v>
      </c>
      <c r="G50" s="153"/>
      <c r="H50" s="138">
        <v>16000</v>
      </c>
      <c r="I50" s="139">
        <v>41200</v>
      </c>
      <c r="J50" s="140">
        <f t="shared" si="3"/>
        <v>8219645.4900000002</v>
      </c>
    </row>
    <row r="51" spans="1:10" s="141" customFormat="1" ht="17.100000000000001" customHeight="1" x14ac:dyDescent="0.25">
      <c r="A51" s="137">
        <v>43</v>
      </c>
      <c r="B51" s="161" t="s">
        <v>119</v>
      </c>
      <c r="C51" s="150">
        <f>[3]ldld2017!F110</f>
        <v>24591822</v>
      </c>
      <c r="D51" s="151">
        <f t="shared" si="1"/>
        <v>16476520.74</v>
      </c>
      <c r="E51" s="151"/>
      <c r="F51" s="152">
        <f t="shared" si="2"/>
        <v>4918364.4000000004</v>
      </c>
      <c r="G51" s="153"/>
      <c r="H51" s="138">
        <v>16000</v>
      </c>
      <c r="I51" s="139">
        <v>41200</v>
      </c>
      <c r="J51" s="140">
        <f t="shared" si="3"/>
        <v>11516956.34</v>
      </c>
    </row>
    <row r="52" spans="1:10" s="141" customFormat="1" ht="17.100000000000001" customHeight="1" x14ac:dyDescent="0.25">
      <c r="A52" s="137">
        <v>44</v>
      </c>
      <c r="B52" s="161" t="s">
        <v>142</v>
      </c>
      <c r="C52" s="150">
        <f>[3]ldld2017!F151</f>
        <v>2960216</v>
      </c>
      <c r="D52" s="151">
        <f t="shared" si="1"/>
        <v>1983344.7200000002</v>
      </c>
      <c r="E52" s="151"/>
      <c r="F52" s="152">
        <f t="shared" si="2"/>
        <v>592043.20000000007</v>
      </c>
      <c r="G52" s="153"/>
      <c r="H52" s="138">
        <v>16000</v>
      </c>
      <c r="I52" s="139">
        <v>41200</v>
      </c>
      <c r="J52" s="140">
        <f t="shared" si="3"/>
        <v>1350101.52</v>
      </c>
    </row>
    <row r="53" spans="1:10" s="141" customFormat="1" ht="17.100000000000001" customHeight="1" x14ac:dyDescent="0.25">
      <c r="A53" s="137">
        <v>45</v>
      </c>
      <c r="B53" s="161" t="s">
        <v>121</v>
      </c>
      <c r="C53" s="150">
        <f>[3]ldld2017!F81</f>
        <v>4041641</v>
      </c>
      <c r="D53" s="151">
        <f t="shared" si="1"/>
        <v>2707899.47</v>
      </c>
      <c r="E53" s="151"/>
      <c r="F53" s="152">
        <f t="shared" si="2"/>
        <v>808328.20000000007</v>
      </c>
      <c r="G53" s="153"/>
      <c r="H53" s="138">
        <v>16000</v>
      </c>
      <c r="I53" s="139">
        <v>41200</v>
      </c>
      <c r="J53" s="140">
        <f t="shared" si="3"/>
        <v>1858371.27</v>
      </c>
    </row>
    <row r="54" spans="1:10" s="141" customFormat="1" ht="22.2" customHeight="1" x14ac:dyDescent="0.25">
      <c r="A54" s="137">
        <v>46</v>
      </c>
      <c r="B54" s="163" t="s">
        <v>122</v>
      </c>
      <c r="C54" s="158">
        <f>[3]ldld2017!F93</f>
        <v>4708110</v>
      </c>
      <c r="D54" s="151">
        <f t="shared" si="1"/>
        <v>3154433.7</v>
      </c>
      <c r="E54" s="159"/>
      <c r="F54" s="152">
        <f t="shared" si="2"/>
        <v>941622</v>
      </c>
      <c r="G54" s="160"/>
      <c r="H54" s="138">
        <v>16000</v>
      </c>
      <c r="I54" s="139">
        <v>41200</v>
      </c>
      <c r="J54" s="140">
        <f t="shared" si="3"/>
        <v>2171611.7000000002</v>
      </c>
    </row>
  </sheetData>
  <mergeCells count="11">
    <mergeCell ref="J5:J6"/>
    <mergeCell ref="D1:G1"/>
    <mergeCell ref="D2:G2"/>
    <mergeCell ref="A3:J3"/>
    <mergeCell ref="A4:J4"/>
    <mergeCell ref="A5:A6"/>
    <mergeCell ref="B5:B6"/>
    <mergeCell ref="C5:C6"/>
    <mergeCell ref="D5:E5"/>
    <mergeCell ref="F5:G5"/>
    <mergeCell ref="H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4" workbookViewId="0">
      <pane xSplit="4" ySplit="3" topLeftCell="E7" activePane="bottomRight" state="frozen"/>
      <selection activeCell="A4" sqref="A4"/>
      <selection pane="topRight" activeCell="E4" sqref="E4"/>
      <selection pane="bottomLeft" activeCell="A7" sqref="A7"/>
      <selection pane="bottomRight" activeCell="D10" sqref="D10"/>
    </sheetView>
  </sheetViews>
  <sheetFormatPr defaultColWidth="9.125" defaultRowHeight="13.2" x14ac:dyDescent="0.25"/>
  <cols>
    <col min="1" max="1" width="4.375" style="1" customWidth="1"/>
    <col min="2" max="2" width="21.375" style="2" customWidth="1"/>
    <col min="3" max="3" width="6.875" style="1" customWidth="1"/>
    <col min="4" max="4" width="17.625" style="1" customWidth="1"/>
    <col min="5" max="5" width="21.75" style="1" customWidth="1"/>
    <col min="6" max="6" width="17.75" style="1" customWidth="1"/>
    <col min="7" max="8" width="16.25" style="1" customWidth="1"/>
    <col min="9" max="9" width="17.625" style="1" customWidth="1"/>
    <col min="10" max="11" width="17" style="1" customWidth="1"/>
    <col min="12" max="16384" width="9.125" style="1"/>
  </cols>
  <sheetData>
    <row r="1" spans="1:11" x14ac:dyDescent="0.25">
      <c r="A1" s="1" t="s">
        <v>0</v>
      </c>
    </row>
    <row r="2" spans="1:11" x14ac:dyDescent="0.25">
      <c r="A2" s="3" t="s">
        <v>1</v>
      </c>
    </row>
    <row r="3" spans="1:11" ht="20.399999999999999" customHeight="1" x14ac:dyDescent="0.25">
      <c r="A3" s="173" t="s">
        <v>53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s="4" customFormat="1" ht="22.2" customHeight="1" x14ac:dyDescent="0.25">
      <c r="A4" s="113" t="s">
        <v>2</v>
      </c>
      <c r="B4" s="113" t="s">
        <v>3</v>
      </c>
      <c r="C4" s="114" t="s">
        <v>4</v>
      </c>
      <c r="D4" s="164" t="s">
        <v>144</v>
      </c>
      <c r="E4" s="165"/>
      <c r="F4" s="115" t="s">
        <v>128</v>
      </c>
      <c r="G4" s="115" t="s">
        <v>54</v>
      </c>
      <c r="H4" s="117" t="s">
        <v>147</v>
      </c>
      <c r="I4" s="112" t="s">
        <v>124</v>
      </c>
      <c r="J4" s="112"/>
      <c r="K4" s="112"/>
    </row>
    <row r="5" spans="1:11" s="4" customFormat="1" ht="67.8" customHeight="1" x14ac:dyDescent="0.25">
      <c r="A5" s="113"/>
      <c r="B5" s="113"/>
      <c r="C5" s="114"/>
      <c r="D5" s="88" t="s">
        <v>143</v>
      </c>
      <c r="E5" s="88" t="s">
        <v>146</v>
      </c>
      <c r="F5" s="116"/>
      <c r="G5" s="116"/>
      <c r="H5" s="172"/>
      <c r="I5" s="77" t="s">
        <v>123</v>
      </c>
      <c r="J5" s="78" t="s">
        <v>149</v>
      </c>
      <c r="K5" s="79" t="s">
        <v>126</v>
      </c>
    </row>
    <row r="6" spans="1:11" s="171" customFormat="1" ht="19.8" customHeight="1" x14ac:dyDescent="0.25">
      <c r="A6" s="166">
        <v>-1</v>
      </c>
      <c r="B6" s="166">
        <v>-2</v>
      </c>
      <c r="C6" s="167">
        <v>-3</v>
      </c>
      <c r="D6" s="166">
        <v>-4</v>
      </c>
      <c r="E6" s="166" t="s">
        <v>145</v>
      </c>
      <c r="F6" s="166">
        <v>-6</v>
      </c>
      <c r="G6" s="166">
        <v>-7</v>
      </c>
      <c r="H6" s="166">
        <v>-8</v>
      </c>
      <c r="I6" s="168" t="s">
        <v>148</v>
      </c>
      <c r="J6" s="169" t="s">
        <v>125</v>
      </c>
      <c r="K6" s="170" t="s">
        <v>127</v>
      </c>
    </row>
    <row r="7" spans="1:11" s="5" customFormat="1" ht="17.25" customHeight="1" x14ac:dyDescent="0.2">
      <c r="A7" s="75">
        <v>1</v>
      </c>
      <c r="B7" s="80" t="s">
        <v>5</v>
      </c>
      <c r="C7" s="76">
        <v>33</v>
      </c>
      <c r="D7" s="174">
        <f>'kp cấp phát Q12017'!C9</f>
        <v>6937286</v>
      </c>
      <c r="E7" s="174">
        <f>D7*4</f>
        <v>27749144</v>
      </c>
      <c r="F7" s="175">
        <f>E7*67%</f>
        <v>18591926.48</v>
      </c>
      <c r="G7" s="175">
        <f>E7*6%</f>
        <v>1664948.64</v>
      </c>
      <c r="H7" s="175">
        <f>D7/2*40%</f>
        <v>1387457.2000000002</v>
      </c>
      <c r="I7" s="176">
        <f>H7*4</f>
        <v>5549828.8000000007</v>
      </c>
      <c r="J7" s="177">
        <v>18000000</v>
      </c>
      <c r="K7" s="177">
        <v>1600000</v>
      </c>
    </row>
    <row r="8" spans="1:11" s="5" customFormat="1" ht="17.25" customHeight="1" x14ac:dyDescent="0.2">
      <c r="A8" s="6">
        <v>2</v>
      </c>
      <c r="B8" s="81" t="s">
        <v>6</v>
      </c>
      <c r="C8" s="18">
        <v>59</v>
      </c>
      <c r="D8" s="178">
        <f>'kp cấp phát Q12017'!C10</f>
        <v>13428724</v>
      </c>
      <c r="E8" s="178">
        <f>D8*4</f>
        <v>53714896</v>
      </c>
      <c r="F8" s="179">
        <f>E8*67%</f>
        <v>35988980.32</v>
      </c>
      <c r="G8" s="175">
        <f t="shared" ref="G8:G52" si="0">E8*6%</f>
        <v>3222893.76</v>
      </c>
      <c r="H8" s="179">
        <f>D8/2*40%</f>
        <v>2685744.8000000003</v>
      </c>
      <c r="I8" s="180">
        <f>H8*4</f>
        <v>10742979.200000001</v>
      </c>
      <c r="J8" s="181">
        <v>36000000</v>
      </c>
      <c r="K8" s="181">
        <v>3200000</v>
      </c>
    </row>
    <row r="9" spans="1:11" s="5" customFormat="1" ht="17.25" customHeight="1" x14ac:dyDescent="0.2">
      <c r="A9" s="6">
        <v>3</v>
      </c>
      <c r="B9" s="81" t="s">
        <v>7</v>
      </c>
      <c r="C9" s="18">
        <v>101</v>
      </c>
      <c r="D9" s="178">
        <v>0</v>
      </c>
      <c r="E9" s="178">
        <f t="shared" ref="E9:E52" si="1">D9*4</f>
        <v>0</v>
      </c>
      <c r="F9" s="179">
        <f t="shared" ref="F9:F52" si="2">E9*67%</f>
        <v>0</v>
      </c>
      <c r="G9" s="175">
        <f t="shared" si="0"/>
        <v>0</v>
      </c>
      <c r="H9" s="179">
        <f t="shared" ref="H9:H52" si="3">D9/2*40%</f>
        <v>0</v>
      </c>
      <c r="I9" s="180">
        <f t="shared" ref="I9:I52" si="4">H9*4</f>
        <v>0</v>
      </c>
      <c r="J9" s="181"/>
      <c r="K9" s="181"/>
    </row>
    <row r="10" spans="1:11" s="5" customFormat="1" ht="17.25" customHeight="1" x14ac:dyDescent="0.2">
      <c r="A10" s="6">
        <v>4</v>
      </c>
      <c r="B10" s="81" t="s">
        <v>8</v>
      </c>
      <c r="C10" s="18">
        <v>44</v>
      </c>
      <c r="D10" s="178">
        <f>'kp cấp phát Q12017'!C12</f>
        <v>10239660</v>
      </c>
      <c r="E10" s="178">
        <f t="shared" si="1"/>
        <v>40958640</v>
      </c>
      <c r="F10" s="179">
        <f t="shared" si="2"/>
        <v>27442288.800000001</v>
      </c>
      <c r="G10" s="175">
        <f t="shared" si="0"/>
        <v>2457518.4</v>
      </c>
      <c r="H10" s="179">
        <f t="shared" si="3"/>
        <v>2047932</v>
      </c>
      <c r="I10" s="180">
        <f t="shared" si="4"/>
        <v>8191728</v>
      </c>
      <c r="J10" s="181">
        <v>27000000</v>
      </c>
      <c r="K10" s="181">
        <v>2400000</v>
      </c>
    </row>
    <row r="11" spans="1:11" s="5" customFormat="1" ht="17.25" customHeight="1" x14ac:dyDescent="0.2">
      <c r="A11" s="6">
        <v>5</v>
      </c>
      <c r="B11" s="81" t="s">
        <v>9</v>
      </c>
      <c r="C11" s="18">
        <v>48</v>
      </c>
      <c r="D11" s="178">
        <f>'kp cấp phát Q12017'!C13</f>
        <v>9727238</v>
      </c>
      <c r="E11" s="178">
        <f t="shared" si="1"/>
        <v>38908952</v>
      </c>
      <c r="F11" s="179">
        <f t="shared" si="2"/>
        <v>26068997.84</v>
      </c>
      <c r="G11" s="175">
        <f t="shared" si="0"/>
        <v>2334537.12</v>
      </c>
      <c r="H11" s="179">
        <f t="shared" si="3"/>
        <v>1945447.6</v>
      </c>
      <c r="I11" s="180">
        <f t="shared" si="4"/>
        <v>7781790.4000000004</v>
      </c>
      <c r="J11" s="181">
        <v>26000000</v>
      </c>
      <c r="K11" s="181">
        <v>2300000</v>
      </c>
    </row>
    <row r="12" spans="1:11" s="5" customFormat="1" ht="17.25" customHeight="1" x14ac:dyDescent="0.2">
      <c r="A12" s="6">
        <v>6</v>
      </c>
      <c r="B12" s="81" t="s">
        <v>10</v>
      </c>
      <c r="C12" s="18">
        <v>64</v>
      </c>
      <c r="D12" s="178">
        <f>'kp cấp phát Q12017'!C14</f>
        <v>12957552</v>
      </c>
      <c r="E12" s="178">
        <f t="shared" si="1"/>
        <v>51830208</v>
      </c>
      <c r="F12" s="179">
        <f t="shared" si="2"/>
        <v>34726239.359999999</v>
      </c>
      <c r="G12" s="175">
        <f t="shared" si="0"/>
        <v>3109812.48</v>
      </c>
      <c r="H12" s="179">
        <f t="shared" si="3"/>
        <v>2591510.4000000004</v>
      </c>
      <c r="I12" s="180">
        <f t="shared" si="4"/>
        <v>10366041.600000001</v>
      </c>
      <c r="J12" s="181">
        <v>34000000</v>
      </c>
      <c r="K12" s="181">
        <v>3100000</v>
      </c>
    </row>
    <row r="13" spans="1:11" s="12" customFormat="1" ht="17.25" customHeight="1" x14ac:dyDescent="0.2">
      <c r="A13" s="11">
        <v>7</v>
      </c>
      <c r="B13" s="82" t="s">
        <v>11</v>
      </c>
      <c r="C13" s="19">
        <v>27</v>
      </c>
      <c r="D13" s="178">
        <f>'kp cấp phát Q12017'!C15</f>
        <v>4582251</v>
      </c>
      <c r="E13" s="178">
        <f t="shared" si="1"/>
        <v>18329004</v>
      </c>
      <c r="F13" s="179">
        <f t="shared" si="2"/>
        <v>12280432.680000002</v>
      </c>
      <c r="G13" s="175">
        <f t="shared" si="0"/>
        <v>1099740.24</v>
      </c>
      <c r="H13" s="179">
        <f t="shared" si="3"/>
        <v>916450.20000000007</v>
      </c>
      <c r="I13" s="180">
        <f t="shared" si="4"/>
        <v>3665800.8000000003</v>
      </c>
      <c r="J13" s="181">
        <v>12000000</v>
      </c>
      <c r="K13" s="181">
        <v>1000000</v>
      </c>
    </row>
    <row r="14" spans="1:11" s="5" customFormat="1" ht="17.25" customHeight="1" x14ac:dyDescent="0.2">
      <c r="A14" s="6">
        <v>8</v>
      </c>
      <c r="B14" s="81" t="s">
        <v>12</v>
      </c>
      <c r="C14" s="18">
        <v>39</v>
      </c>
      <c r="D14" s="178">
        <f>'kp cấp phát Q12017'!C16</f>
        <v>7001591</v>
      </c>
      <c r="E14" s="178">
        <f t="shared" si="1"/>
        <v>28006364</v>
      </c>
      <c r="F14" s="179">
        <f t="shared" si="2"/>
        <v>18764263.880000003</v>
      </c>
      <c r="G14" s="175">
        <f t="shared" si="0"/>
        <v>1680381.8399999999</v>
      </c>
      <c r="H14" s="179">
        <f t="shared" si="3"/>
        <v>1400318.2000000002</v>
      </c>
      <c r="I14" s="180">
        <f t="shared" si="4"/>
        <v>5601272.8000000007</v>
      </c>
      <c r="J14" s="181">
        <v>18000000</v>
      </c>
      <c r="K14" s="181">
        <v>1600000</v>
      </c>
    </row>
    <row r="15" spans="1:11" s="5" customFormat="1" ht="17.25" customHeight="1" x14ac:dyDescent="0.2">
      <c r="A15" s="6">
        <v>9</v>
      </c>
      <c r="B15" s="81" t="s">
        <v>13</v>
      </c>
      <c r="C15" s="18">
        <v>20</v>
      </c>
      <c r="D15" s="178">
        <f>'kp cấp phát Q12017'!C17</f>
        <v>4725529</v>
      </c>
      <c r="E15" s="178">
        <f t="shared" si="1"/>
        <v>18902116</v>
      </c>
      <c r="F15" s="179">
        <f t="shared" si="2"/>
        <v>12664417.720000001</v>
      </c>
      <c r="G15" s="175">
        <f t="shared" si="0"/>
        <v>1134126.96</v>
      </c>
      <c r="H15" s="179">
        <f t="shared" si="3"/>
        <v>945105.8</v>
      </c>
      <c r="I15" s="180">
        <f t="shared" si="4"/>
        <v>3780423.2</v>
      </c>
      <c r="J15" s="181">
        <v>12000000</v>
      </c>
      <c r="K15" s="181">
        <v>1100000</v>
      </c>
    </row>
    <row r="16" spans="1:11" s="5" customFormat="1" ht="17.25" customHeight="1" x14ac:dyDescent="0.2">
      <c r="A16" s="6">
        <v>10</v>
      </c>
      <c r="B16" s="81" t="s">
        <v>14</v>
      </c>
      <c r="C16" s="18">
        <v>29</v>
      </c>
      <c r="D16" s="178">
        <f>'kp cấp phát Q12017'!C18</f>
        <v>6490076</v>
      </c>
      <c r="E16" s="178">
        <f t="shared" si="1"/>
        <v>25960304</v>
      </c>
      <c r="F16" s="179">
        <f t="shared" si="2"/>
        <v>17393403.68</v>
      </c>
      <c r="G16" s="175">
        <f t="shared" si="0"/>
        <v>1557618.24</v>
      </c>
      <c r="H16" s="179">
        <f t="shared" si="3"/>
        <v>1298015.2000000002</v>
      </c>
      <c r="I16" s="180">
        <f t="shared" si="4"/>
        <v>5192060.8000000007</v>
      </c>
      <c r="J16" s="181">
        <v>17000000</v>
      </c>
      <c r="K16" s="181">
        <v>1500000</v>
      </c>
    </row>
    <row r="17" spans="1:11" s="5" customFormat="1" ht="17.25" customHeight="1" x14ac:dyDescent="0.2">
      <c r="A17" s="6">
        <v>11</v>
      </c>
      <c r="B17" s="81" t="s">
        <v>15</v>
      </c>
      <c r="C17" s="18">
        <v>30</v>
      </c>
      <c r="D17" s="178">
        <f>'kp cấp phát Q12017'!C19</f>
        <v>7917570</v>
      </c>
      <c r="E17" s="178">
        <f t="shared" si="1"/>
        <v>31670280</v>
      </c>
      <c r="F17" s="179">
        <f t="shared" si="2"/>
        <v>21219087.600000001</v>
      </c>
      <c r="G17" s="175">
        <f t="shared" si="0"/>
        <v>1900216.7999999998</v>
      </c>
      <c r="H17" s="179">
        <f t="shared" si="3"/>
        <v>1583514</v>
      </c>
      <c r="I17" s="180">
        <f t="shared" si="4"/>
        <v>6334056</v>
      </c>
      <c r="J17" s="181">
        <v>21000000</v>
      </c>
      <c r="K17" s="181">
        <v>1900000</v>
      </c>
    </row>
    <row r="18" spans="1:11" s="5" customFormat="1" ht="17.25" customHeight="1" x14ac:dyDescent="0.2">
      <c r="A18" s="6">
        <v>12</v>
      </c>
      <c r="B18" s="82" t="s">
        <v>16</v>
      </c>
      <c r="C18" s="19">
        <v>21</v>
      </c>
      <c r="D18" s="178">
        <f>'kp cấp phát Q12017'!C20</f>
        <v>4994067</v>
      </c>
      <c r="E18" s="178">
        <f t="shared" si="1"/>
        <v>19976268</v>
      </c>
      <c r="F18" s="179">
        <f t="shared" si="2"/>
        <v>13384099.560000001</v>
      </c>
      <c r="G18" s="175">
        <f t="shared" si="0"/>
        <v>1198576.0799999998</v>
      </c>
      <c r="H18" s="179">
        <f t="shared" si="3"/>
        <v>998813.4</v>
      </c>
      <c r="I18" s="180">
        <f t="shared" si="4"/>
        <v>3995253.6</v>
      </c>
      <c r="J18" s="181">
        <v>13000000</v>
      </c>
      <c r="K18" s="181">
        <v>1100000</v>
      </c>
    </row>
    <row r="19" spans="1:11" s="5" customFormat="1" ht="17.25" customHeight="1" x14ac:dyDescent="0.2">
      <c r="A19" s="6">
        <v>13</v>
      </c>
      <c r="B19" s="81" t="s">
        <v>17</v>
      </c>
      <c r="C19" s="18">
        <v>31</v>
      </c>
      <c r="D19" s="178">
        <f>'kp cấp phát Q12017'!C21</f>
        <v>9197690</v>
      </c>
      <c r="E19" s="178">
        <f t="shared" si="1"/>
        <v>36790760</v>
      </c>
      <c r="F19" s="179">
        <f t="shared" si="2"/>
        <v>24649809.200000003</v>
      </c>
      <c r="G19" s="175">
        <f t="shared" si="0"/>
        <v>2207445.6</v>
      </c>
      <c r="H19" s="179">
        <f t="shared" si="3"/>
        <v>1839538</v>
      </c>
      <c r="I19" s="180">
        <f t="shared" si="4"/>
        <v>7358152</v>
      </c>
      <c r="J19" s="181">
        <v>24000000</v>
      </c>
      <c r="K19" s="181">
        <v>2200000</v>
      </c>
    </row>
    <row r="20" spans="1:11" s="5" customFormat="1" ht="17.25" customHeight="1" x14ac:dyDescent="0.2">
      <c r="A20" s="6">
        <v>14</v>
      </c>
      <c r="B20" s="81" t="s">
        <v>18</v>
      </c>
      <c r="C20" s="18">
        <v>21</v>
      </c>
      <c r="D20" s="178">
        <f>'kp cấp phát Q12017'!C22</f>
        <v>4803583</v>
      </c>
      <c r="E20" s="178">
        <f t="shared" si="1"/>
        <v>19214332</v>
      </c>
      <c r="F20" s="179">
        <f t="shared" si="2"/>
        <v>12873602.440000001</v>
      </c>
      <c r="G20" s="175">
        <f t="shared" si="0"/>
        <v>1152859.92</v>
      </c>
      <c r="H20" s="179">
        <f t="shared" si="3"/>
        <v>960716.60000000009</v>
      </c>
      <c r="I20" s="180">
        <f t="shared" si="4"/>
        <v>3842866.4000000004</v>
      </c>
      <c r="J20" s="181">
        <v>12000000</v>
      </c>
      <c r="K20" s="181">
        <v>1100000</v>
      </c>
    </row>
    <row r="21" spans="1:11" s="5" customFormat="1" ht="17.25" customHeight="1" x14ac:dyDescent="0.2">
      <c r="A21" s="6">
        <v>15</v>
      </c>
      <c r="B21" s="81" t="s">
        <v>19</v>
      </c>
      <c r="C21" s="18">
        <v>20</v>
      </c>
      <c r="D21" s="178">
        <f>'kp cấp phát Q12017'!C23</f>
        <v>5253258</v>
      </c>
      <c r="E21" s="178">
        <f t="shared" si="1"/>
        <v>21013032</v>
      </c>
      <c r="F21" s="179">
        <f t="shared" si="2"/>
        <v>14078731.440000001</v>
      </c>
      <c r="G21" s="175">
        <f t="shared" si="0"/>
        <v>1260781.92</v>
      </c>
      <c r="H21" s="179">
        <f t="shared" si="3"/>
        <v>1050651.6000000001</v>
      </c>
      <c r="I21" s="180">
        <f t="shared" si="4"/>
        <v>4202606.4000000004</v>
      </c>
      <c r="J21" s="181">
        <v>14000000</v>
      </c>
      <c r="K21" s="181">
        <v>1200000</v>
      </c>
    </row>
    <row r="22" spans="1:11" s="5" customFormat="1" ht="17.25" customHeight="1" x14ac:dyDescent="0.2">
      <c r="A22" s="6">
        <v>16</v>
      </c>
      <c r="B22" s="81" t="s">
        <v>20</v>
      </c>
      <c r="C22" s="18">
        <v>18</v>
      </c>
      <c r="D22" s="178">
        <f>'kp cấp phát Q12017'!C24</f>
        <v>4368198</v>
      </c>
      <c r="E22" s="178">
        <f t="shared" si="1"/>
        <v>17472792</v>
      </c>
      <c r="F22" s="179">
        <f t="shared" si="2"/>
        <v>11706770.640000001</v>
      </c>
      <c r="G22" s="175">
        <f t="shared" si="0"/>
        <v>1048367.52</v>
      </c>
      <c r="H22" s="179">
        <f t="shared" si="3"/>
        <v>873639.60000000009</v>
      </c>
      <c r="I22" s="180">
        <f t="shared" si="4"/>
        <v>3494558.4000000004</v>
      </c>
      <c r="J22" s="181">
        <v>11000000</v>
      </c>
      <c r="K22" s="181">
        <v>1000000</v>
      </c>
    </row>
    <row r="23" spans="1:11" s="5" customFormat="1" ht="17.25" customHeight="1" x14ac:dyDescent="0.2">
      <c r="A23" s="6">
        <v>17</v>
      </c>
      <c r="B23" s="81" t="s">
        <v>21</v>
      </c>
      <c r="C23" s="18">
        <v>34</v>
      </c>
      <c r="D23" s="178">
        <f>'kp cấp phát Q12017'!C25</f>
        <v>6413989</v>
      </c>
      <c r="E23" s="178">
        <f t="shared" si="1"/>
        <v>25655956</v>
      </c>
      <c r="F23" s="179">
        <f t="shared" si="2"/>
        <v>17189490.52</v>
      </c>
      <c r="G23" s="175">
        <f t="shared" si="0"/>
        <v>1539357.3599999999</v>
      </c>
      <c r="H23" s="179">
        <f t="shared" si="3"/>
        <v>1282797.8</v>
      </c>
      <c r="I23" s="180">
        <f t="shared" si="4"/>
        <v>5131191.2</v>
      </c>
      <c r="J23" s="181">
        <v>17000000</v>
      </c>
      <c r="K23" s="181">
        <v>1500000</v>
      </c>
    </row>
    <row r="24" spans="1:11" s="5" customFormat="1" ht="17.25" customHeight="1" x14ac:dyDescent="0.2">
      <c r="A24" s="6">
        <v>18</v>
      </c>
      <c r="B24" s="81" t="s">
        <v>22</v>
      </c>
      <c r="C24" s="18">
        <v>37</v>
      </c>
      <c r="D24" s="178">
        <f>'kp cấp phát Q12017'!C26</f>
        <v>8234926</v>
      </c>
      <c r="E24" s="178">
        <f t="shared" si="1"/>
        <v>32939704</v>
      </c>
      <c r="F24" s="179">
        <f t="shared" si="2"/>
        <v>22069601.68</v>
      </c>
      <c r="G24" s="175">
        <f t="shared" si="0"/>
        <v>1976382.24</v>
      </c>
      <c r="H24" s="179">
        <f t="shared" si="3"/>
        <v>1646985.2000000002</v>
      </c>
      <c r="I24" s="180">
        <f t="shared" si="4"/>
        <v>6587940.8000000007</v>
      </c>
      <c r="J24" s="181">
        <v>22000000</v>
      </c>
      <c r="K24" s="181">
        <v>1900000</v>
      </c>
    </row>
    <row r="25" spans="1:11" s="5" customFormat="1" ht="17.25" customHeight="1" x14ac:dyDescent="0.2">
      <c r="A25" s="6">
        <v>19</v>
      </c>
      <c r="B25" s="81" t="s">
        <v>23</v>
      </c>
      <c r="C25" s="18">
        <v>45</v>
      </c>
      <c r="D25" s="178">
        <f>'kp cấp phát Q12017'!C27</f>
        <v>8857884</v>
      </c>
      <c r="E25" s="178">
        <f t="shared" si="1"/>
        <v>35431536</v>
      </c>
      <c r="F25" s="179">
        <f t="shared" si="2"/>
        <v>23739129.120000001</v>
      </c>
      <c r="G25" s="175">
        <f t="shared" si="0"/>
        <v>2125892.16</v>
      </c>
      <c r="H25" s="179">
        <f t="shared" si="3"/>
        <v>1771576.8</v>
      </c>
      <c r="I25" s="180">
        <f t="shared" si="4"/>
        <v>7086307.2000000002</v>
      </c>
      <c r="J25" s="181">
        <v>23000000</v>
      </c>
      <c r="K25" s="181">
        <v>2100000</v>
      </c>
    </row>
    <row r="26" spans="1:11" s="12" customFormat="1" ht="17.25" customHeight="1" x14ac:dyDescent="0.2">
      <c r="A26" s="11">
        <v>20</v>
      </c>
      <c r="B26" s="82" t="s">
        <v>24</v>
      </c>
      <c r="C26" s="19">
        <v>20</v>
      </c>
      <c r="D26" s="178">
        <f>'kp cấp phát Q12017'!C28</f>
        <v>5455071</v>
      </c>
      <c r="E26" s="178">
        <f t="shared" si="1"/>
        <v>21820284</v>
      </c>
      <c r="F26" s="179">
        <f t="shared" si="2"/>
        <v>14619590.280000001</v>
      </c>
      <c r="G26" s="175">
        <f t="shared" si="0"/>
        <v>1309217.04</v>
      </c>
      <c r="H26" s="179">
        <f t="shared" si="3"/>
        <v>1091014.2</v>
      </c>
      <c r="I26" s="180">
        <f t="shared" si="4"/>
        <v>4364056.8</v>
      </c>
      <c r="J26" s="181">
        <v>14000000</v>
      </c>
      <c r="K26" s="181">
        <v>1300000</v>
      </c>
    </row>
    <row r="27" spans="1:11" s="5" customFormat="1" ht="17.25" customHeight="1" x14ac:dyDescent="0.2">
      <c r="A27" s="6">
        <v>21</v>
      </c>
      <c r="B27" s="81" t="s">
        <v>25</v>
      </c>
      <c r="C27" s="18">
        <v>73</v>
      </c>
      <c r="D27" s="178">
        <f>'kp cấp phát Q12017'!C29</f>
        <v>17631475</v>
      </c>
      <c r="E27" s="178">
        <f t="shared" si="1"/>
        <v>70525900</v>
      </c>
      <c r="F27" s="179">
        <f t="shared" si="2"/>
        <v>47252353</v>
      </c>
      <c r="G27" s="175">
        <f t="shared" si="0"/>
        <v>4231554</v>
      </c>
      <c r="H27" s="179">
        <f t="shared" si="3"/>
        <v>3526295</v>
      </c>
      <c r="I27" s="180">
        <f t="shared" si="4"/>
        <v>14105180</v>
      </c>
      <c r="J27" s="181">
        <v>47000000</v>
      </c>
      <c r="K27" s="181">
        <v>4200000</v>
      </c>
    </row>
    <row r="28" spans="1:11" s="5" customFormat="1" ht="17.25" customHeight="1" x14ac:dyDescent="0.2">
      <c r="A28" s="6">
        <v>22</v>
      </c>
      <c r="B28" s="81" t="s">
        <v>30</v>
      </c>
      <c r="C28" s="18">
        <v>89</v>
      </c>
      <c r="D28" s="178">
        <f>'kp cấp phát Q12017'!C30</f>
        <v>22498521</v>
      </c>
      <c r="E28" s="178">
        <f t="shared" si="1"/>
        <v>89994084</v>
      </c>
      <c r="F28" s="179">
        <f t="shared" si="2"/>
        <v>60296036.280000001</v>
      </c>
      <c r="G28" s="175">
        <f t="shared" si="0"/>
        <v>5399645.04</v>
      </c>
      <c r="H28" s="179">
        <f t="shared" si="3"/>
        <v>4499704.2</v>
      </c>
      <c r="I28" s="180">
        <f t="shared" si="4"/>
        <v>17998816.800000001</v>
      </c>
      <c r="J28" s="181">
        <v>60000000</v>
      </c>
      <c r="K28" s="181">
        <v>5300000</v>
      </c>
    </row>
    <row r="29" spans="1:11" s="5" customFormat="1" ht="17.25" customHeight="1" x14ac:dyDescent="0.2">
      <c r="A29" s="6">
        <v>23</v>
      </c>
      <c r="B29" s="81" t="s">
        <v>26</v>
      </c>
      <c r="C29" s="18">
        <v>22</v>
      </c>
      <c r="D29" s="178">
        <f>'kp cấp phát Q12017'!C31</f>
        <v>4542541</v>
      </c>
      <c r="E29" s="178">
        <f t="shared" si="1"/>
        <v>18170164</v>
      </c>
      <c r="F29" s="179">
        <f t="shared" si="2"/>
        <v>12174009.880000001</v>
      </c>
      <c r="G29" s="175">
        <f t="shared" si="0"/>
        <v>1090209.8399999999</v>
      </c>
      <c r="H29" s="179">
        <f t="shared" si="3"/>
        <v>908508.20000000007</v>
      </c>
      <c r="I29" s="180">
        <f t="shared" si="4"/>
        <v>3634032.8000000003</v>
      </c>
      <c r="J29" s="181">
        <v>12000000</v>
      </c>
      <c r="K29" s="181">
        <v>1000000</v>
      </c>
    </row>
    <row r="30" spans="1:11" s="5" customFormat="1" ht="17.25" customHeight="1" x14ac:dyDescent="0.2">
      <c r="A30" s="6">
        <v>24</v>
      </c>
      <c r="B30" s="82" t="s">
        <v>27</v>
      </c>
      <c r="C30" s="19">
        <v>25</v>
      </c>
      <c r="D30" s="178">
        <f>'kp cấp phát Q12017'!C32</f>
        <v>3300756</v>
      </c>
      <c r="E30" s="178">
        <f t="shared" si="1"/>
        <v>13203024</v>
      </c>
      <c r="F30" s="179">
        <f t="shared" si="2"/>
        <v>8846026.0800000001</v>
      </c>
      <c r="G30" s="175">
        <f t="shared" si="0"/>
        <v>792181.44</v>
      </c>
      <c r="H30" s="179">
        <f t="shared" si="3"/>
        <v>660151.20000000007</v>
      </c>
      <c r="I30" s="180">
        <f t="shared" si="4"/>
        <v>2640604.8000000003</v>
      </c>
      <c r="J30" s="181">
        <v>8000000</v>
      </c>
      <c r="K30" s="181">
        <v>800000</v>
      </c>
    </row>
    <row r="31" spans="1:11" s="5" customFormat="1" ht="17.25" customHeight="1" x14ac:dyDescent="0.2">
      <c r="A31" s="6">
        <v>25</v>
      </c>
      <c r="B31" s="81" t="s">
        <v>29</v>
      </c>
      <c r="C31" s="18">
        <v>94</v>
      </c>
      <c r="D31" s="178">
        <f>'kp cấp phát Q12017'!C33</f>
        <v>18468011</v>
      </c>
      <c r="E31" s="178">
        <f t="shared" si="1"/>
        <v>73872044</v>
      </c>
      <c r="F31" s="179">
        <f t="shared" si="2"/>
        <v>49494269.480000004</v>
      </c>
      <c r="G31" s="175">
        <f t="shared" si="0"/>
        <v>4432322.6399999997</v>
      </c>
      <c r="H31" s="179">
        <f t="shared" si="3"/>
        <v>3693602.2</v>
      </c>
      <c r="I31" s="180">
        <f t="shared" si="4"/>
        <v>14774408.800000001</v>
      </c>
      <c r="J31" s="181">
        <v>49000000</v>
      </c>
      <c r="K31" s="181">
        <v>4400000</v>
      </c>
    </row>
    <row r="32" spans="1:11" s="5" customFormat="1" ht="17.25" customHeight="1" x14ac:dyDescent="0.2">
      <c r="A32" s="6">
        <v>26</v>
      </c>
      <c r="B32" s="81" t="s">
        <v>28</v>
      </c>
      <c r="C32" s="18">
        <v>47</v>
      </c>
      <c r="D32" s="178">
        <f>'kp cấp phát Q12017'!C34</f>
        <v>11506755</v>
      </c>
      <c r="E32" s="178">
        <f t="shared" si="1"/>
        <v>46027020</v>
      </c>
      <c r="F32" s="179">
        <f t="shared" si="2"/>
        <v>30838103.400000002</v>
      </c>
      <c r="G32" s="175">
        <f t="shared" si="0"/>
        <v>2761621.1999999997</v>
      </c>
      <c r="H32" s="179">
        <f t="shared" si="3"/>
        <v>2301351</v>
      </c>
      <c r="I32" s="180">
        <f t="shared" si="4"/>
        <v>9205404</v>
      </c>
      <c r="J32" s="181">
        <v>30000000</v>
      </c>
      <c r="K32" s="181">
        <v>2700000</v>
      </c>
    </row>
    <row r="33" spans="1:11" s="5" customFormat="1" ht="17.25" customHeight="1" x14ac:dyDescent="0.2">
      <c r="A33" s="6">
        <v>27</v>
      </c>
      <c r="B33" s="81" t="s">
        <v>38</v>
      </c>
      <c r="C33" s="18">
        <v>52</v>
      </c>
      <c r="D33" s="178">
        <f>'kp cấp phát Q12017'!C35</f>
        <v>12387481</v>
      </c>
      <c r="E33" s="178">
        <f t="shared" si="1"/>
        <v>49549924</v>
      </c>
      <c r="F33" s="179">
        <f t="shared" si="2"/>
        <v>33198449.080000002</v>
      </c>
      <c r="G33" s="175">
        <f t="shared" si="0"/>
        <v>2972995.44</v>
      </c>
      <c r="H33" s="179">
        <f t="shared" si="3"/>
        <v>2477496.2000000002</v>
      </c>
      <c r="I33" s="180">
        <f t="shared" si="4"/>
        <v>9909984.8000000007</v>
      </c>
      <c r="J33" s="181">
        <v>33000000</v>
      </c>
      <c r="K33" s="181">
        <v>2900000</v>
      </c>
    </row>
    <row r="34" spans="1:11" s="5" customFormat="1" ht="17.25" customHeight="1" x14ac:dyDescent="0.2">
      <c r="A34" s="6">
        <v>28</v>
      </c>
      <c r="B34" s="81" t="s">
        <v>33</v>
      </c>
      <c r="C34" s="18">
        <v>32</v>
      </c>
      <c r="D34" s="178">
        <f>'kp cấp phát Q12017'!C36</f>
        <v>7528405</v>
      </c>
      <c r="E34" s="178">
        <f t="shared" si="1"/>
        <v>30113620</v>
      </c>
      <c r="F34" s="179">
        <f t="shared" si="2"/>
        <v>20176125.400000002</v>
      </c>
      <c r="G34" s="175">
        <f t="shared" si="0"/>
        <v>1806817.2</v>
      </c>
      <c r="H34" s="179">
        <f t="shared" si="3"/>
        <v>1505681</v>
      </c>
      <c r="I34" s="180">
        <f t="shared" si="4"/>
        <v>6022724</v>
      </c>
      <c r="J34" s="181">
        <v>20000000</v>
      </c>
      <c r="K34" s="181">
        <v>1800000</v>
      </c>
    </row>
    <row r="35" spans="1:11" s="5" customFormat="1" ht="17.25" customHeight="1" x14ac:dyDescent="0.2">
      <c r="A35" s="6">
        <v>29</v>
      </c>
      <c r="B35" s="81" t="s">
        <v>34</v>
      </c>
      <c r="C35" s="18">
        <v>43</v>
      </c>
      <c r="D35" s="178">
        <f>'kp cấp phát Q12017'!C37</f>
        <v>13183374</v>
      </c>
      <c r="E35" s="178">
        <f t="shared" si="1"/>
        <v>52733496</v>
      </c>
      <c r="F35" s="179">
        <f t="shared" si="2"/>
        <v>35331442.32</v>
      </c>
      <c r="G35" s="175">
        <f t="shared" si="0"/>
        <v>3164009.76</v>
      </c>
      <c r="H35" s="179">
        <f t="shared" si="3"/>
        <v>2636674.8000000003</v>
      </c>
      <c r="I35" s="180">
        <f t="shared" si="4"/>
        <v>10546699.200000001</v>
      </c>
      <c r="J35" s="181">
        <v>35000000</v>
      </c>
      <c r="K35" s="181">
        <v>3000000</v>
      </c>
    </row>
    <row r="36" spans="1:11" s="5" customFormat="1" ht="17.25" customHeight="1" x14ac:dyDescent="0.2">
      <c r="A36" s="6">
        <v>30</v>
      </c>
      <c r="B36" s="81" t="s">
        <v>31</v>
      </c>
      <c r="C36" s="18">
        <v>27</v>
      </c>
      <c r="D36" s="178">
        <f>'kp cấp phát Q12017'!C38</f>
        <v>8205376</v>
      </c>
      <c r="E36" s="178">
        <f t="shared" si="1"/>
        <v>32821504</v>
      </c>
      <c r="F36" s="179">
        <f t="shared" si="2"/>
        <v>21990407.68</v>
      </c>
      <c r="G36" s="175">
        <f t="shared" si="0"/>
        <v>1969290.24</v>
      </c>
      <c r="H36" s="179">
        <f t="shared" si="3"/>
        <v>1641075.2000000002</v>
      </c>
      <c r="I36" s="180">
        <f t="shared" si="4"/>
        <v>6564300.8000000007</v>
      </c>
      <c r="J36" s="181">
        <v>21000000</v>
      </c>
      <c r="K36" s="181">
        <v>1900000</v>
      </c>
    </row>
    <row r="37" spans="1:11" s="5" customFormat="1" ht="17.25" customHeight="1" x14ac:dyDescent="0.2">
      <c r="A37" s="6">
        <v>31</v>
      </c>
      <c r="B37" s="81" t="s">
        <v>32</v>
      </c>
      <c r="C37" s="18">
        <v>79</v>
      </c>
      <c r="D37" s="178">
        <f>'kp cấp phát Q12017'!C39</f>
        <v>19019598</v>
      </c>
      <c r="E37" s="178">
        <f t="shared" si="1"/>
        <v>76078392</v>
      </c>
      <c r="F37" s="179">
        <f t="shared" si="2"/>
        <v>50972522.640000001</v>
      </c>
      <c r="G37" s="175">
        <f t="shared" si="0"/>
        <v>4564703.5199999996</v>
      </c>
      <c r="H37" s="179">
        <f t="shared" si="3"/>
        <v>3803919.6</v>
      </c>
      <c r="I37" s="180">
        <f t="shared" si="4"/>
        <v>15215678.4</v>
      </c>
      <c r="J37" s="181">
        <v>50000000</v>
      </c>
      <c r="K37" s="181">
        <v>4500000</v>
      </c>
    </row>
    <row r="38" spans="1:11" s="12" customFormat="1" ht="17.25" customHeight="1" x14ac:dyDescent="0.2">
      <c r="A38" s="6">
        <v>32</v>
      </c>
      <c r="B38" s="82" t="s">
        <v>35</v>
      </c>
      <c r="C38" s="19">
        <v>41</v>
      </c>
      <c r="D38" s="178">
        <f>'kp cấp phát Q12017'!C40</f>
        <v>7740402</v>
      </c>
      <c r="E38" s="178">
        <f t="shared" si="1"/>
        <v>30961608</v>
      </c>
      <c r="F38" s="179">
        <f t="shared" si="2"/>
        <v>20744277.359999999</v>
      </c>
      <c r="G38" s="175">
        <f t="shared" si="0"/>
        <v>1857696.48</v>
      </c>
      <c r="H38" s="179">
        <f t="shared" si="3"/>
        <v>1548080.4000000001</v>
      </c>
      <c r="I38" s="180">
        <f t="shared" si="4"/>
        <v>6192321.6000000006</v>
      </c>
      <c r="J38" s="181">
        <v>20000000</v>
      </c>
      <c r="K38" s="181">
        <v>1800000</v>
      </c>
    </row>
    <row r="39" spans="1:11" s="5" customFormat="1" ht="17.25" customHeight="1" x14ac:dyDescent="0.2">
      <c r="A39" s="6">
        <v>33</v>
      </c>
      <c r="B39" s="81" t="s">
        <v>36</v>
      </c>
      <c r="C39" s="18">
        <v>51</v>
      </c>
      <c r="D39" s="178">
        <f>'kp cấp phát Q12017'!C41</f>
        <v>9262018</v>
      </c>
      <c r="E39" s="178">
        <f t="shared" si="1"/>
        <v>37048072</v>
      </c>
      <c r="F39" s="179">
        <f t="shared" si="2"/>
        <v>24822208.240000002</v>
      </c>
      <c r="G39" s="175">
        <f t="shared" si="0"/>
        <v>2222884.3199999998</v>
      </c>
      <c r="H39" s="179">
        <f t="shared" si="3"/>
        <v>1852403.6</v>
      </c>
      <c r="I39" s="180">
        <f t="shared" si="4"/>
        <v>7409614.4000000004</v>
      </c>
      <c r="J39" s="181">
        <v>24000000</v>
      </c>
      <c r="K39" s="181">
        <v>2200000</v>
      </c>
    </row>
    <row r="40" spans="1:11" s="5" customFormat="1" ht="17.25" customHeight="1" x14ac:dyDescent="0.2">
      <c r="A40" s="6">
        <v>34</v>
      </c>
      <c r="B40" s="82" t="s">
        <v>37</v>
      </c>
      <c r="C40" s="19">
        <v>41</v>
      </c>
      <c r="D40" s="178">
        <f>'kp cấp phát Q12017'!C42</f>
        <v>11513884</v>
      </c>
      <c r="E40" s="178">
        <f t="shared" si="1"/>
        <v>46055536</v>
      </c>
      <c r="F40" s="179">
        <f t="shared" si="2"/>
        <v>30857209.120000001</v>
      </c>
      <c r="G40" s="175">
        <f t="shared" si="0"/>
        <v>2763332.1599999997</v>
      </c>
      <c r="H40" s="179">
        <f t="shared" si="3"/>
        <v>2302776.8000000003</v>
      </c>
      <c r="I40" s="180">
        <f t="shared" si="4"/>
        <v>9211107.2000000011</v>
      </c>
      <c r="J40" s="181">
        <v>30000000</v>
      </c>
      <c r="K40" s="181">
        <v>2700000</v>
      </c>
    </row>
    <row r="41" spans="1:11" s="5" customFormat="1" ht="17.25" customHeight="1" x14ac:dyDescent="0.2">
      <c r="A41" s="6">
        <v>35</v>
      </c>
      <c r="B41" s="81" t="s">
        <v>39</v>
      </c>
      <c r="C41" s="18">
        <v>63</v>
      </c>
      <c r="D41" s="178">
        <f>'kp cấp phát Q12017'!C43</f>
        <v>16063884</v>
      </c>
      <c r="E41" s="178">
        <f t="shared" si="1"/>
        <v>64255536</v>
      </c>
      <c r="F41" s="179">
        <f t="shared" si="2"/>
        <v>43051209.120000005</v>
      </c>
      <c r="G41" s="175">
        <f t="shared" si="0"/>
        <v>3855332.1599999997</v>
      </c>
      <c r="H41" s="179">
        <f t="shared" si="3"/>
        <v>3212776.8000000003</v>
      </c>
      <c r="I41" s="180">
        <f t="shared" si="4"/>
        <v>12851107.200000001</v>
      </c>
      <c r="J41" s="181">
        <v>43000000</v>
      </c>
      <c r="K41" s="181">
        <v>3800000</v>
      </c>
    </row>
    <row r="42" spans="1:11" s="5" customFormat="1" ht="17.25" customHeight="1" x14ac:dyDescent="0.2">
      <c r="A42" s="6">
        <v>36</v>
      </c>
      <c r="B42" s="81" t="s">
        <v>40</v>
      </c>
      <c r="C42" s="18">
        <v>78</v>
      </c>
      <c r="D42" s="178">
        <f>'kp cấp phát Q12017'!C44</f>
        <v>16276133</v>
      </c>
      <c r="E42" s="178">
        <f t="shared" si="1"/>
        <v>65104532</v>
      </c>
      <c r="F42" s="179">
        <f t="shared" si="2"/>
        <v>43620036.440000005</v>
      </c>
      <c r="G42" s="175">
        <f t="shared" si="0"/>
        <v>3906271.92</v>
      </c>
      <c r="H42" s="179">
        <f t="shared" si="3"/>
        <v>3255226.6</v>
      </c>
      <c r="I42" s="180">
        <f t="shared" si="4"/>
        <v>13020906.4</v>
      </c>
      <c r="J42" s="181">
        <v>43000000</v>
      </c>
      <c r="K42" s="181">
        <v>3900000</v>
      </c>
    </row>
    <row r="43" spans="1:11" s="5" customFormat="1" ht="17.25" customHeight="1" x14ac:dyDescent="0.2">
      <c r="A43" s="6">
        <v>37</v>
      </c>
      <c r="B43" s="81" t="s">
        <v>41</v>
      </c>
      <c r="C43" s="18">
        <v>64</v>
      </c>
      <c r="D43" s="178">
        <f>'kp cấp phát Q12017'!C45</f>
        <v>9632407</v>
      </c>
      <c r="E43" s="178">
        <f t="shared" si="1"/>
        <v>38529628</v>
      </c>
      <c r="F43" s="179">
        <f t="shared" si="2"/>
        <v>25814850.760000002</v>
      </c>
      <c r="G43" s="175">
        <f t="shared" si="0"/>
        <v>2311777.6799999997</v>
      </c>
      <c r="H43" s="179">
        <f t="shared" si="3"/>
        <v>1926481.4000000001</v>
      </c>
      <c r="I43" s="180">
        <f t="shared" si="4"/>
        <v>7705925.6000000006</v>
      </c>
      <c r="J43" s="181">
        <v>25000000</v>
      </c>
      <c r="K43" s="181">
        <v>2300000</v>
      </c>
    </row>
    <row r="44" spans="1:11" s="12" customFormat="1" ht="17.25" customHeight="1" x14ac:dyDescent="0.2">
      <c r="A44" s="6">
        <v>38</v>
      </c>
      <c r="B44" s="17" t="s">
        <v>42</v>
      </c>
      <c r="C44" s="19">
        <v>62</v>
      </c>
      <c r="D44" s="178">
        <f>'kp cấp phát Q12017'!C46</f>
        <v>12714439</v>
      </c>
      <c r="E44" s="178">
        <f t="shared" si="1"/>
        <v>50857756</v>
      </c>
      <c r="F44" s="179">
        <f t="shared" si="2"/>
        <v>34074696.520000003</v>
      </c>
      <c r="G44" s="175">
        <f t="shared" si="0"/>
        <v>3051465.36</v>
      </c>
      <c r="H44" s="179">
        <f t="shared" si="3"/>
        <v>2542887.8000000003</v>
      </c>
      <c r="I44" s="180">
        <f t="shared" si="4"/>
        <v>10171551.200000001</v>
      </c>
      <c r="J44" s="181">
        <v>34000000</v>
      </c>
      <c r="K44" s="181">
        <v>3000000</v>
      </c>
    </row>
    <row r="45" spans="1:11" s="5" customFormat="1" ht="17.25" customHeight="1" x14ac:dyDescent="0.2">
      <c r="A45" s="6">
        <v>39</v>
      </c>
      <c r="B45" s="81" t="s">
        <v>49</v>
      </c>
      <c r="C45" s="18">
        <v>143</v>
      </c>
      <c r="D45" s="178">
        <f>'kp cấp phát Q12017'!C47</f>
        <v>38659498</v>
      </c>
      <c r="E45" s="178">
        <f t="shared" si="1"/>
        <v>154637992</v>
      </c>
      <c r="F45" s="179">
        <f t="shared" si="2"/>
        <v>103607454.64</v>
      </c>
      <c r="G45" s="175">
        <f t="shared" si="0"/>
        <v>9278279.5199999996</v>
      </c>
      <c r="H45" s="179">
        <f t="shared" si="3"/>
        <v>7731899.6000000006</v>
      </c>
      <c r="I45" s="180">
        <f t="shared" si="4"/>
        <v>30927598.400000002</v>
      </c>
      <c r="J45" s="181">
        <v>103000000</v>
      </c>
      <c r="K45" s="181">
        <v>9200000</v>
      </c>
    </row>
    <row r="46" spans="1:11" s="5" customFormat="1" ht="17.25" customHeight="1" x14ac:dyDescent="0.2">
      <c r="A46" s="6">
        <v>40</v>
      </c>
      <c r="B46" s="81" t="s">
        <v>43</v>
      </c>
      <c r="C46" s="18">
        <v>72</v>
      </c>
      <c r="D46" s="178">
        <f>'kp cấp phát Q12017'!C48</f>
        <v>22180925</v>
      </c>
      <c r="E46" s="178">
        <f t="shared" si="1"/>
        <v>88723700</v>
      </c>
      <c r="F46" s="179">
        <f t="shared" si="2"/>
        <v>59444879</v>
      </c>
      <c r="G46" s="175">
        <f t="shared" si="0"/>
        <v>5323422</v>
      </c>
      <c r="H46" s="179">
        <f t="shared" si="3"/>
        <v>4436185</v>
      </c>
      <c r="I46" s="180">
        <f t="shared" si="4"/>
        <v>17744740</v>
      </c>
      <c r="J46" s="181">
        <v>59000000</v>
      </c>
      <c r="K46" s="181">
        <v>5300000</v>
      </c>
    </row>
    <row r="47" spans="1:11" s="12" customFormat="1" ht="17.25" customHeight="1" x14ac:dyDescent="0.2">
      <c r="A47" s="6">
        <v>41</v>
      </c>
      <c r="B47" s="82" t="s">
        <v>44</v>
      </c>
      <c r="C47" s="19">
        <v>68</v>
      </c>
      <c r="D47" s="178">
        <f>'kp cấp phát Q12017'!C49</f>
        <v>15956707</v>
      </c>
      <c r="E47" s="178">
        <f t="shared" si="1"/>
        <v>63826828</v>
      </c>
      <c r="F47" s="179">
        <f t="shared" si="2"/>
        <v>42763974.760000005</v>
      </c>
      <c r="G47" s="175">
        <f t="shared" si="0"/>
        <v>3829609.6799999997</v>
      </c>
      <c r="H47" s="179">
        <f t="shared" si="3"/>
        <v>3191341.4000000004</v>
      </c>
      <c r="I47" s="180">
        <f t="shared" si="4"/>
        <v>12765365.600000001</v>
      </c>
      <c r="J47" s="181">
        <v>42000000</v>
      </c>
      <c r="K47" s="181">
        <v>3800000</v>
      </c>
    </row>
    <row r="48" spans="1:11" s="5" customFormat="1" ht="17.25" customHeight="1" x14ac:dyDescent="0.2">
      <c r="A48" s="6">
        <v>42</v>
      </c>
      <c r="B48" s="81" t="s">
        <v>45</v>
      </c>
      <c r="C48" s="18">
        <v>60</v>
      </c>
      <c r="D48" s="178">
        <f>'kp cấp phát Q12017'!C50</f>
        <v>17576267</v>
      </c>
      <c r="E48" s="178">
        <f t="shared" si="1"/>
        <v>70305068</v>
      </c>
      <c r="F48" s="179">
        <f t="shared" si="2"/>
        <v>47104395.560000002</v>
      </c>
      <c r="G48" s="175">
        <f t="shared" si="0"/>
        <v>4218304.08</v>
      </c>
      <c r="H48" s="179">
        <f t="shared" si="3"/>
        <v>3515253.4000000004</v>
      </c>
      <c r="I48" s="180">
        <f t="shared" si="4"/>
        <v>14061013.600000001</v>
      </c>
      <c r="J48" s="181">
        <v>47000000</v>
      </c>
      <c r="K48" s="181">
        <v>4200000</v>
      </c>
    </row>
    <row r="49" spans="1:11" s="5" customFormat="1" ht="17.25" customHeight="1" x14ac:dyDescent="0.2">
      <c r="A49" s="6">
        <v>43</v>
      </c>
      <c r="B49" s="81" t="s">
        <v>46</v>
      </c>
      <c r="C49" s="18">
        <v>78</v>
      </c>
      <c r="D49" s="178">
        <f>'kp cấp phát Q12017'!C51</f>
        <v>24591822</v>
      </c>
      <c r="E49" s="178">
        <f t="shared" si="1"/>
        <v>98367288</v>
      </c>
      <c r="F49" s="179">
        <f t="shared" si="2"/>
        <v>65906082.960000001</v>
      </c>
      <c r="G49" s="175">
        <f t="shared" si="0"/>
        <v>5902037.2799999993</v>
      </c>
      <c r="H49" s="179">
        <f t="shared" si="3"/>
        <v>4918364.4000000004</v>
      </c>
      <c r="I49" s="180">
        <f t="shared" si="4"/>
        <v>19673457.600000001</v>
      </c>
      <c r="J49" s="181">
        <v>65000000</v>
      </c>
      <c r="K49" s="181">
        <v>5900000</v>
      </c>
    </row>
    <row r="50" spans="1:11" s="12" customFormat="1" ht="17.25" customHeight="1" x14ac:dyDescent="0.2">
      <c r="A50" s="6">
        <v>44</v>
      </c>
      <c r="B50" s="82" t="s">
        <v>47</v>
      </c>
      <c r="C50" s="19">
        <v>10</v>
      </c>
      <c r="D50" s="178">
        <f>'kp cấp phát Q12017'!C52</f>
        <v>2960216</v>
      </c>
      <c r="E50" s="178">
        <f t="shared" si="1"/>
        <v>11840864</v>
      </c>
      <c r="F50" s="179">
        <f t="shared" si="2"/>
        <v>7933378.8800000008</v>
      </c>
      <c r="G50" s="175">
        <f t="shared" si="0"/>
        <v>710451.84</v>
      </c>
      <c r="H50" s="179">
        <f t="shared" si="3"/>
        <v>592043.20000000007</v>
      </c>
      <c r="I50" s="180">
        <f t="shared" si="4"/>
        <v>2368172.8000000003</v>
      </c>
      <c r="J50" s="181">
        <v>7000000</v>
      </c>
      <c r="K50" s="181">
        <v>700000</v>
      </c>
    </row>
    <row r="51" spans="1:11" s="5" customFormat="1" ht="17.25" customHeight="1" x14ac:dyDescent="0.2">
      <c r="A51" s="6">
        <v>45</v>
      </c>
      <c r="B51" s="81" t="s">
        <v>50</v>
      </c>
      <c r="C51" s="18">
        <v>11</v>
      </c>
      <c r="D51" s="178">
        <f>'kp cấp phát Q12017'!C53</f>
        <v>4041641</v>
      </c>
      <c r="E51" s="178">
        <f t="shared" si="1"/>
        <v>16166564</v>
      </c>
      <c r="F51" s="179">
        <f t="shared" si="2"/>
        <v>10831597.880000001</v>
      </c>
      <c r="G51" s="175">
        <f t="shared" si="0"/>
        <v>969993.84</v>
      </c>
      <c r="H51" s="179">
        <f t="shared" si="3"/>
        <v>808328.20000000007</v>
      </c>
      <c r="I51" s="180">
        <f t="shared" si="4"/>
        <v>3233312.8000000003</v>
      </c>
      <c r="J51" s="181">
        <v>10000000</v>
      </c>
      <c r="K51" s="181">
        <v>900000</v>
      </c>
    </row>
    <row r="52" spans="1:11" s="5" customFormat="1" ht="17.25" customHeight="1" x14ac:dyDescent="0.2">
      <c r="A52" s="6">
        <v>46</v>
      </c>
      <c r="B52" s="83" t="s">
        <v>48</v>
      </c>
      <c r="C52" s="20">
        <v>23</v>
      </c>
      <c r="D52" s="178">
        <f>'kp cấp phát Q12017'!C54</f>
        <v>4708110</v>
      </c>
      <c r="E52" s="178">
        <f t="shared" si="1"/>
        <v>18832440</v>
      </c>
      <c r="F52" s="179">
        <f t="shared" si="2"/>
        <v>12617734.800000001</v>
      </c>
      <c r="G52" s="175">
        <f t="shared" si="0"/>
        <v>1129946.3999999999</v>
      </c>
      <c r="H52" s="179">
        <f t="shared" si="3"/>
        <v>941622</v>
      </c>
      <c r="I52" s="180">
        <f t="shared" si="4"/>
        <v>3766488</v>
      </c>
      <c r="J52" s="182">
        <v>12000000</v>
      </c>
      <c r="K52" s="181">
        <v>1100000</v>
      </c>
    </row>
    <row r="53" spans="1:11" s="10" customFormat="1" ht="20.399999999999999" customHeight="1" x14ac:dyDescent="0.25">
      <c r="A53" s="7"/>
      <c r="B53" s="8" t="s">
        <v>51</v>
      </c>
      <c r="C53" s="9">
        <f>SUM(C7:C52)</f>
        <v>2189</v>
      </c>
      <c r="D53" s="72">
        <f>SUM(D7:D52)</f>
        <v>493736789</v>
      </c>
      <c r="E53" s="72">
        <f t="shared" ref="E53:H53" si="5">SUM(E7:E52)</f>
        <v>1974947156</v>
      </c>
      <c r="F53" s="72">
        <f t="shared" si="5"/>
        <v>1323214594.5200002</v>
      </c>
      <c r="G53" s="72">
        <f t="shared" si="5"/>
        <v>118496829.36</v>
      </c>
      <c r="H53" s="72">
        <f t="shared" si="5"/>
        <v>98747357.800000027</v>
      </c>
      <c r="I53" s="73">
        <f>SUM(I7:I52)</f>
        <v>394989431.20000011</v>
      </c>
      <c r="J53" s="74">
        <f>SUM(J7:J52)</f>
        <v>1300000000</v>
      </c>
      <c r="K53" s="74">
        <f>SUM(K7:K52)</f>
        <v>116400000</v>
      </c>
    </row>
    <row r="54" spans="1:11" ht="16.5" customHeight="1" x14ac:dyDescent="0.25">
      <c r="F54" s="89"/>
      <c r="G54" s="14"/>
      <c r="H54" s="14"/>
    </row>
    <row r="55" spans="1:11" x14ac:dyDescent="0.25">
      <c r="E55" s="13"/>
      <c r="F55" s="14"/>
      <c r="G55" s="14"/>
      <c r="H55" s="14"/>
      <c r="I55" s="247" t="s">
        <v>160</v>
      </c>
      <c r="J55" s="247"/>
    </row>
    <row r="56" spans="1:11" ht="15.6" x14ac:dyDescent="0.3">
      <c r="E56" s="13" t="s">
        <v>52</v>
      </c>
      <c r="F56" s="111"/>
      <c r="G56" s="111"/>
      <c r="H56" s="90"/>
      <c r="I56" s="248" t="s">
        <v>161</v>
      </c>
      <c r="J56" s="248"/>
    </row>
    <row r="57" spans="1:11" ht="15.6" x14ac:dyDescent="0.3">
      <c r="F57" s="15"/>
      <c r="G57" s="14"/>
      <c r="H57" s="14"/>
    </row>
    <row r="58" spans="1:11" x14ac:dyDescent="0.25">
      <c r="F58" s="16"/>
      <c r="G58" s="14"/>
      <c r="H58" s="14"/>
    </row>
  </sheetData>
  <mergeCells count="12">
    <mergeCell ref="I55:J55"/>
    <mergeCell ref="I56:J56"/>
    <mergeCell ref="F56:G56"/>
    <mergeCell ref="I4:K4"/>
    <mergeCell ref="A4:A5"/>
    <mergeCell ref="B4:B5"/>
    <mergeCell ref="C4:C5"/>
    <mergeCell ref="F4:F5"/>
    <mergeCell ref="G4:G5"/>
    <mergeCell ref="D4:E4"/>
    <mergeCell ref="H4:H5"/>
    <mergeCell ref="A3:K3"/>
  </mergeCells>
  <printOptions horizontalCentered="1"/>
  <pageMargins left="0.17" right="0.17" top="0.67" bottom="0.34" header="0.48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SỐ LIỆU THAM KHẢO</vt:lpstr>
      <vt:lpstr>LđlđQ10</vt:lpstr>
      <vt:lpstr>kp cấp phát Q12017</vt:lpstr>
      <vt:lpstr>dự toán 2017</vt:lpstr>
      <vt:lpstr>'dự toán 2017'!Print_Titles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ANH</dc:creator>
  <cp:lastModifiedBy>Sky123.Org</cp:lastModifiedBy>
  <cp:lastPrinted>2017-04-25T07:43:01Z</cp:lastPrinted>
  <dcterms:created xsi:type="dcterms:W3CDTF">2015-01-11T11:25:34Z</dcterms:created>
  <dcterms:modified xsi:type="dcterms:W3CDTF">2017-04-25T07:47:35Z</dcterms:modified>
</cp:coreProperties>
</file>